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fasády techno..." sheetId="2" r:id="rId2"/>
    <sheet name="02 - Administrativní část" sheetId="3" r:id="rId3"/>
    <sheet name="03 - Střecha" sheetId="4" r:id="rId4"/>
    <sheet name="04 - Oprava rozpínací sta...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Oprava fasády techno...'!$C$91:$K$290</definedName>
    <definedName name="_xlnm.Print_Area" localSheetId="1">'01 - Oprava fasády techno...'!$C$4:$J$39,'01 - Oprava fasády techno...'!$C$45:$J$73,'01 - Oprava fasády techno...'!$C$79:$K$290</definedName>
    <definedName name="_xlnm.Print_Titles" localSheetId="1">'01 - Oprava fasády techno...'!$91:$91</definedName>
    <definedName name="_xlnm._FilterDatabase" localSheetId="2" hidden="1">'02 - Administrativní část'!$C$95:$K$782</definedName>
    <definedName name="_xlnm.Print_Area" localSheetId="2">'02 - Administrativní část'!$C$4:$J$39,'02 - Administrativní část'!$C$45:$J$77,'02 - Administrativní část'!$C$83:$K$782</definedName>
    <definedName name="_xlnm.Print_Titles" localSheetId="2">'02 - Administrativní část'!$95:$95</definedName>
    <definedName name="_xlnm._FilterDatabase" localSheetId="3" hidden="1">'03 - Střecha'!$C$90:$K$355</definedName>
    <definedName name="_xlnm.Print_Area" localSheetId="3">'03 - Střecha'!$C$4:$J$39,'03 - Střecha'!$C$45:$J$72,'03 - Střecha'!$C$78:$K$355</definedName>
    <definedName name="_xlnm.Print_Titles" localSheetId="3">'03 - Střecha'!$90:$90</definedName>
    <definedName name="_xlnm._FilterDatabase" localSheetId="4" hidden="1">'04 - Oprava rozpínací sta...'!$C$92:$K$335</definedName>
    <definedName name="_xlnm.Print_Area" localSheetId="4">'04 - Oprava rozpínací sta...'!$C$4:$J$39,'04 - Oprava rozpínací sta...'!$C$45:$J$74,'04 - Oprava rozpínací sta...'!$C$80:$K$335</definedName>
    <definedName name="_xlnm.Print_Titles" localSheetId="4">'04 - Oprava rozpínací sta...'!$92:$92</definedName>
    <definedName name="_xlnm._FilterDatabase" localSheetId="5" hidden="1">'VON - Vedlejší a ostatní ...'!$C$83:$K$102</definedName>
    <definedName name="_xlnm.Print_Area" localSheetId="5">'VON - Vedlejší a ostatní ...'!$C$4:$J$39,'VON - Vedlejší a ostatní ...'!$C$45:$J$65,'VON - Vedlejší a ostatní ...'!$C$71:$K$102</definedName>
    <definedName name="_xlnm.Print_Titles" localSheetId="5">'VON - Vedlejší a ostatní ...'!$83:$83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00"/>
  <c r="BH100"/>
  <c r="BG100"/>
  <c r="BF100"/>
  <c r="T100"/>
  <c r="T99"/>
  <c r="R100"/>
  <c r="R99"/>
  <c r="P100"/>
  <c r="P99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5" r="J37"/>
  <c r="J36"/>
  <c i="1" r="AY58"/>
  <c i="5" r="J35"/>
  <c i="1" r="AX58"/>
  <c i="5" r="BI334"/>
  <c r="BH334"/>
  <c r="BG334"/>
  <c r="BF334"/>
  <c r="T334"/>
  <c r="R334"/>
  <c r="P334"/>
  <c r="BI332"/>
  <c r="BH332"/>
  <c r="BG332"/>
  <c r="BF332"/>
  <c r="T332"/>
  <c r="R332"/>
  <c r="P332"/>
  <c r="BI325"/>
  <c r="BH325"/>
  <c r="BG325"/>
  <c r="BF325"/>
  <c r="T325"/>
  <c r="R325"/>
  <c r="P325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57"/>
  <c r="BH257"/>
  <c r="BG257"/>
  <c r="BF257"/>
  <c r="T257"/>
  <c r="R257"/>
  <c r="P257"/>
  <c r="BI252"/>
  <c r="BH252"/>
  <c r="BG252"/>
  <c r="BF252"/>
  <c r="T252"/>
  <c r="R252"/>
  <c r="P252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1"/>
  <c r="BH151"/>
  <c r="BG151"/>
  <c r="BF151"/>
  <c r="T151"/>
  <c r="R151"/>
  <c r="P151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0"/>
  <c r="BH120"/>
  <c r="BG120"/>
  <c r="BF120"/>
  <c r="T120"/>
  <c r="R120"/>
  <c r="P120"/>
  <c r="BI115"/>
  <c r="BH115"/>
  <c r="BG115"/>
  <c r="BF115"/>
  <c r="T115"/>
  <c r="R115"/>
  <c r="P115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83"/>
  <c i="4" r="J37"/>
  <c r="J36"/>
  <c i="1" r="AY57"/>
  <c i="4" r="J35"/>
  <c i="1" r="AX57"/>
  <c i="4"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294"/>
  <c r="BH294"/>
  <c r="BG294"/>
  <c r="BF294"/>
  <c r="T294"/>
  <c r="R294"/>
  <c r="P294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0"/>
  <c r="BH270"/>
  <c r="BG270"/>
  <c r="BF270"/>
  <c r="T270"/>
  <c r="R270"/>
  <c r="P270"/>
  <c r="BI262"/>
  <c r="BH262"/>
  <c r="BG262"/>
  <c r="BF262"/>
  <c r="T262"/>
  <c r="R262"/>
  <c r="P262"/>
  <c r="BI256"/>
  <c r="BH256"/>
  <c r="BG256"/>
  <c r="BF256"/>
  <c r="T256"/>
  <c r="R256"/>
  <c r="P256"/>
  <c r="BI252"/>
  <c r="BH252"/>
  <c r="BG252"/>
  <c r="BF252"/>
  <c r="T252"/>
  <c r="R252"/>
  <c r="P252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52"/>
  <c r="E7"/>
  <c r="E81"/>
  <c i="3" r="J37"/>
  <c r="J36"/>
  <c i="1" r="AY56"/>
  <c i="3" r="J35"/>
  <c i="1" r="AX56"/>
  <c i="3"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46"/>
  <c r="BH746"/>
  <c r="BG746"/>
  <c r="BF746"/>
  <c r="T746"/>
  <c r="R746"/>
  <c r="P746"/>
  <c r="BI743"/>
  <c r="BH743"/>
  <c r="BG743"/>
  <c r="BF743"/>
  <c r="T743"/>
  <c r="R743"/>
  <c r="P743"/>
  <c r="BI735"/>
  <c r="BH735"/>
  <c r="BG735"/>
  <c r="BF735"/>
  <c r="T735"/>
  <c r="R735"/>
  <c r="P735"/>
  <c r="BI726"/>
  <c r="BH726"/>
  <c r="BG726"/>
  <c r="BF726"/>
  <c r="T726"/>
  <c r="R726"/>
  <c r="P726"/>
  <c r="BI725"/>
  <c r="BH725"/>
  <c r="BG725"/>
  <c r="BF725"/>
  <c r="T725"/>
  <c r="R725"/>
  <c r="P725"/>
  <c r="BI723"/>
  <c r="BH723"/>
  <c r="BG723"/>
  <c r="BF723"/>
  <c r="T723"/>
  <c r="R723"/>
  <c r="P723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699"/>
  <c r="BH699"/>
  <c r="BG699"/>
  <c r="BF699"/>
  <c r="T699"/>
  <c r="R699"/>
  <c r="P699"/>
  <c r="BI698"/>
  <c r="BH698"/>
  <c r="BG698"/>
  <c r="BF698"/>
  <c r="T698"/>
  <c r="R698"/>
  <c r="P698"/>
  <c r="BI694"/>
  <c r="BH694"/>
  <c r="BG694"/>
  <c r="BF694"/>
  <c r="T694"/>
  <c r="R694"/>
  <c r="P694"/>
  <c r="BI692"/>
  <c r="BH692"/>
  <c r="BG692"/>
  <c r="BF692"/>
  <c r="T692"/>
  <c r="R692"/>
  <c r="P692"/>
  <c r="BI687"/>
  <c r="BH687"/>
  <c r="BG687"/>
  <c r="BF687"/>
  <c r="T687"/>
  <c r="R687"/>
  <c r="P687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78"/>
  <c r="BH678"/>
  <c r="BG678"/>
  <c r="BF678"/>
  <c r="T678"/>
  <c r="R678"/>
  <c r="P678"/>
  <c r="BI675"/>
  <c r="BH675"/>
  <c r="BG675"/>
  <c r="BF675"/>
  <c r="T675"/>
  <c r="R675"/>
  <c r="P675"/>
  <c r="BI671"/>
  <c r="BH671"/>
  <c r="BG671"/>
  <c r="BF671"/>
  <c r="T671"/>
  <c r="R671"/>
  <c r="P671"/>
  <c r="BI668"/>
  <c r="BH668"/>
  <c r="BG668"/>
  <c r="BF668"/>
  <c r="T668"/>
  <c r="R668"/>
  <c r="P668"/>
  <c r="BI664"/>
  <c r="BH664"/>
  <c r="BG664"/>
  <c r="BF664"/>
  <c r="T664"/>
  <c r="R664"/>
  <c r="P664"/>
  <c r="BI661"/>
  <c r="BH661"/>
  <c r="BG661"/>
  <c r="BF661"/>
  <c r="T661"/>
  <c r="R661"/>
  <c r="P661"/>
  <c r="BI657"/>
  <c r="BH657"/>
  <c r="BG657"/>
  <c r="BF657"/>
  <c r="T657"/>
  <c r="R657"/>
  <c r="P657"/>
  <c r="BI654"/>
  <c r="BH654"/>
  <c r="BG654"/>
  <c r="BF654"/>
  <c r="T654"/>
  <c r="R654"/>
  <c r="P654"/>
  <c r="BI650"/>
  <c r="BH650"/>
  <c r="BG650"/>
  <c r="BF650"/>
  <c r="T650"/>
  <c r="R650"/>
  <c r="P650"/>
  <c r="BI647"/>
  <c r="BH647"/>
  <c r="BG647"/>
  <c r="BF647"/>
  <c r="T647"/>
  <c r="R647"/>
  <c r="P647"/>
  <c r="BI636"/>
  <c r="BH636"/>
  <c r="BG636"/>
  <c r="BF636"/>
  <c r="T636"/>
  <c r="R636"/>
  <c r="P636"/>
  <c r="BI631"/>
  <c r="BH631"/>
  <c r="BG631"/>
  <c r="BF631"/>
  <c r="T631"/>
  <c r="R631"/>
  <c r="P631"/>
  <c r="BI625"/>
  <c r="BH625"/>
  <c r="BG625"/>
  <c r="BF625"/>
  <c r="T625"/>
  <c r="R625"/>
  <c r="P625"/>
  <c r="BI612"/>
  <c r="BH612"/>
  <c r="BG612"/>
  <c r="BF612"/>
  <c r="T612"/>
  <c r="R612"/>
  <c r="P612"/>
  <c r="BI606"/>
  <c r="BH606"/>
  <c r="BG606"/>
  <c r="BF606"/>
  <c r="T606"/>
  <c r="R606"/>
  <c r="P606"/>
  <c r="BI603"/>
  <c r="BH603"/>
  <c r="BG603"/>
  <c r="BF603"/>
  <c r="T603"/>
  <c r="R603"/>
  <c r="P603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5"/>
  <c r="BH585"/>
  <c r="BG585"/>
  <c r="BF585"/>
  <c r="T585"/>
  <c r="R585"/>
  <c r="P585"/>
  <c r="BI571"/>
  <c r="BH571"/>
  <c r="BG571"/>
  <c r="BF571"/>
  <c r="T571"/>
  <c r="R571"/>
  <c r="P571"/>
  <c r="BI567"/>
  <c r="BH567"/>
  <c r="BG567"/>
  <c r="BF567"/>
  <c r="T567"/>
  <c r="T566"/>
  <c r="R567"/>
  <c r="R566"/>
  <c r="P567"/>
  <c r="P566"/>
  <c r="BI564"/>
  <c r="BH564"/>
  <c r="BG564"/>
  <c r="BF564"/>
  <c r="T564"/>
  <c r="R564"/>
  <c r="P564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4"/>
  <c r="BH544"/>
  <c r="BG544"/>
  <c r="BF544"/>
  <c r="T544"/>
  <c r="R544"/>
  <c r="P544"/>
  <c r="BI539"/>
  <c r="BH539"/>
  <c r="BG539"/>
  <c r="BF539"/>
  <c r="T539"/>
  <c r="R539"/>
  <c r="P539"/>
  <c r="BI534"/>
  <c r="BH534"/>
  <c r="BG534"/>
  <c r="BF534"/>
  <c r="T534"/>
  <c r="R534"/>
  <c r="P534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06"/>
  <c r="BH506"/>
  <c r="BG506"/>
  <c r="BF506"/>
  <c r="T506"/>
  <c r="R506"/>
  <c r="P506"/>
  <c r="BI487"/>
  <c r="BH487"/>
  <c r="BG487"/>
  <c r="BF487"/>
  <c r="T487"/>
  <c r="R487"/>
  <c r="P487"/>
  <c r="BI482"/>
  <c r="BH482"/>
  <c r="BG482"/>
  <c r="BF482"/>
  <c r="T482"/>
  <c r="R482"/>
  <c r="P482"/>
  <c r="BI475"/>
  <c r="BH475"/>
  <c r="BG475"/>
  <c r="BF475"/>
  <c r="T475"/>
  <c r="R475"/>
  <c r="P475"/>
  <c r="BI471"/>
  <c r="BH471"/>
  <c r="BG471"/>
  <c r="BF471"/>
  <c r="T471"/>
  <c r="R471"/>
  <c r="P471"/>
  <c r="BI466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14"/>
  <c r="BH414"/>
  <c r="BG414"/>
  <c r="BF414"/>
  <c r="T414"/>
  <c r="R414"/>
  <c r="P414"/>
  <c r="BI410"/>
  <c r="BH410"/>
  <c r="BG410"/>
  <c r="BF410"/>
  <c r="T410"/>
  <c r="R410"/>
  <c r="P410"/>
  <c r="BI405"/>
  <c r="BH405"/>
  <c r="BG405"/>
  <c r="BF405"/>
  <c r="T405"/>
  <c r="R405"/>
  <c r="P405"/>
  <c r="BI393"/>
  <c r="BH393"/>
  <c r="BG393"/>
  <c r="BF393"/>
  <c r="T393"/>
  <c r="R393"/>
  <c r="P393"/>
  <c r="BI388"/>
  <c r="BH388"/>
  <c r="BG388"/>
  <c r="BF388"/>
  <c r="T388"/>
  <c r="R388"/>
  <c r="P388"/>
  <c r="BI345"/>
  <c r="BH345"/>
  <c r="BG345"/>
  <c r="BF345"/>
  <c r="T345"/>
  <c r="R345"/>
  <c r="P345"/>
  <c r="BI338"/>
  <c r="BH338"/>
  <c r="BG338"/>
  <c r="BF338"/>
  <c r="T338"/>
  <c r="R338"/>
  <c r="P338"/>
  <c r="BI336"/>
  <c r="BH336"/>
  <c r="BG336"/>
  <c r="BF336"/>
  <c r="T336"/>
  <c r="R336"/>
  <c r="P336"/>
  <c r="BI325"/>
  <c r="BH325"/>
  <c r="BG325"/>
  <c r="BF325"/>
  <c r="T325"/>
  <c r="R325"/>
  <c r="P325"/>
  <c r="BI324"/>
  <c r="BH324"/>
  <c r="BG324"/>
  <c r="BF324"/>
  <c r="T324"/>
  <c r="R324"/>
  <c r="P324"/>
  <c r="BI307"/>
  <c r="BH307"/>
  <c r="BG307"/>
  <c r="BF307"/>
  <c r="T307"/>
  <c r="R307"/>
  <c r="P307"/>
  <c r="BI305"/>
  <c r="BH305"/>
  <c r="BG305"/>
  <c r="BF305"/>
  <c r="T305"/>
  <c r="R305"/>
  <c r="P305"/>
  <c r="BI299"/>
  <c r="BH299"/>
  <c r="BG299"/>
  <c r="BF299"/>
  <c r="T299"/>
  <c r="R299"/>
  <c r="P299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66"/>
  <c r="BH266"/>
  <c r="BG266"/>
  <c r="BF266"/>
  <c r="T266"/>
  <c r="R266"/>
  <c r="P266"/>
  <c r="BI247"/>
  <c r="BH247"/>
  <c r="BG247"/>
  <c r="BF247"/>
  <c r="T247"/>
  <c r="R247"/>
  <c r="P247"/>
  <c r="BI245"/>
  <c r="BH245"/>
  <c r="BG245"/>
  <c r="BF245"/>
  <c r="T245"/>
  <c r="R245"/>
  <c r="P245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4"/>
  <c r="BH224"/>
  <c r="BG224"/>
  <c r="BF224"/>
  <c r="T224"/>
  <c r="R224"/>
  <c r="P224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5"/>
  <c r="BH205"/>
  <c r="BG205"/>
  <c r="BF205"/>
  <c r="T205"/>
  <c r="R205"/>
  <c r="P205"/>
  <c r="BI203"/>
  <c r="BH203"/>
  <c r="BG203"/>
  <c r="BF203"/>
  <c r="T203"/>
  <c r="R203"/>
  <c r="P203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71"/>
  <c r="BH171"/>
  <c r="BG171"/>
  <c r="BF171"/>
  <c r="T171"/>
  <c r="R171"/>
  <c r="P171"/>
  <c r="BI165"/>
  <c r="BH165"/>
  <c r="BG165"/>
  <c r="BF165"/>
  <c r="T165"/>
  <c r="R165"/>
  <c r="P165"/>
  <c r="BI150"/>
  <c r="BH150"/>
  <c r="BG150"/>
  <c r="BF150"/>
  <c r="T150"/>
  <c r="T149"/>
  <c r="R150"/>
  <c r="R149"/>
  <c r="P150"/>
  <c r="P149"/>
  <c r="BI144"/>
  <c r="BH144"/>
  <c r="BG144"/>
  <c r="BF144"/>
  <c r="T144"/>
  <c r="R144"/>
  <c r="P144"/>
  <c r="BI139"/>
  <c r="BH139"/>
  <c r="BG139"/>
  <c r="BF139"/>
  <c r="T139"/>
  <c r="R139"/>
  <c r="P139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1"/>
  <c r="BH121"/>
  <c r="BG121"/>
  <c r="BF121"/>
  <c r="T121"/>
  <c r="R121"/>
  <c r="P121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289"/>
  <c r="BH289"/>
  <c r="BG289"/>
  <c r="BF289"/>
  <c r="T289"/>
  <c r="R289"/>
  <c r="P289"/>
  <c r="BI287"/>
  <c r="BH287"/>
  <c r="BG287"/>
  <c r="BF287"/>
  <c r="T287"/>
  <c r="R287"/>
  <c r="P287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T241"/>
  <c r="R242"/>
  <c r="R241"/>
  <c r="P242"/>
  <c r="P241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7"/>
  <c r="BH137"/>
  <c r="BG137"/>
  <c r="BF137"/>
  <c r="T137"/>
  <c r="R137"/>
  <c r="P137"/>
  <c r="BI129"/>
  <c r="BH129"/>
  <c r="BG129"/>
  <c r="BF129"/>
  <c r="T129"/>
  <c r="R129"/>
  <c r="P129"/>
  <c r="BI122"/>
  <c r="BH122"/>
  <c r="BG122"/>
  <c r="BF122"/>
  <c r="T122"/>
  <c r="R122"/>
  <c r="P122"/>
  <c r="BI120"/>
  <c r="BH120"/>
  <c r="BG120"/>
  <c r="BF120"/>
  <c r="T120"/>
  <c r="R120"/>
  <c r="P120"/>
  <c r="BI112"/>
  <c r="BH112"/>
  <c r="BG112"/>
  <c r="BF112"/>
  <c r="T112"/>
  <c r="R112"/>
  <c r="P112"/>
  <c r="BI107"/>
  <c r="BH107"/>
  <c r="BG107"/>
  <c r="BF107"/>
  <c r="T107"/>
  <c r="T106"/>
  <c r="R107"/>
  <c r="R106"/>
  <c r="P107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48"/>
  <c i="1" r="L50"/>
  <c r="AM50"/>
  <c r="AM49"/>
  <c r="L49"/>
  <c r="AM47"/>
  <c r="L47"/>
  <c r="L45"/>
  <c r="L44"/>
  <c i="2" r="BK129"/>
  <c i="3" r="J214"/>
  <c i="4" r="BK140"/>
  <c r="BK232"/>
  <c r="J309"/>
  <c i="5" r="J127"/>
  <c r="BK300"/>
  <c i="2" r="J198"/>
  <c i="3" r="BK196"/>
  <c i="2" r="J216"/>
  <c r="BK198"/>
  <c i="3" r="BK133"/>
  <c r="J236"/>
  <c i="4" r="J227"/>
  <c i="5" r="BK275"/>
  <c i="3" r="J440"/>
  <c i="2" r="J252"/>
  <c r="BK239"/>
  <c i="3" r="J657"/>
  <c r="J299"/>
  <c r="BK229"/>
  <c r="J698"/>
  <c i="4" r="BK170"/>
  <c r="J117"/>
  <c i="5" r="BK173"/>
  <c r="J283"/>
  <c i="2" r="J287"/>
  <c i="3" r="BK336"/>
  <c r="BK692"/>
  <c i="4" r="BK223"/>
  <c i="5" r="BK138"/>
  <c r="BK312"/>
  <c i="2" r="J242"/>
  <c i="3" r="J205"/>
  <c r="J438"/>
  <c r="BK735"/>
  <c i="4" r="BK352"/>
  <c i="5" r="BK151"/>
  <c i="3" r="J171"/>
  <c r="BK743"/>
  <c r="J405"/>
  <c r="J517"/>
  <c r="BK636"/>
  <c i="4" r="BK106"/>
  <c i="5" r="J177"/>
  <c r="J161"/>
  <c i="2" r="BK143"/>
  <c r="BK112"/>
  <c r="J228"/>
  <c r="BK104"/>
  <c i="3" r="J203"/>
  <c r="J393"/>
  <c r="J778"/>
  <c r="J585"/>
  <c r="BK238"/>
  <c i="4" r="BK126"/>
  <c i="5" r="J214"/>
  <c r="J207"/>
  <c r="J203"/>
  <c i="2" r="J153"/>
  <c i="3" r="BK519"/>
  <c r="J743"/>
  <c i="4" r="J282"/>
  <c r="J203"/>
  <c i="5" r="J183"/>
  <c r="J334"/>
  <c r="BK314"/>
  <c i="2" r="J170"/>
  <c r="BK287"/>
  <c i="3" r="J280"/>
  <c r="J232"/>
  <c r="BK698"/>
  <c r="BK405"/>
  <c r="BK675"/>
  <c r="J746"/>
  <c i="4" r="J316"/>
  <c r="BK344"/>
  <c r="BK350"/>
  <c i="5" r="BK167"/>
  <c i="3" r="J590"/>
  <c r="BK551"/>
  <c i="4" r="J277"/>
  <c r="J346"/>
  <c i="5" r="BK278"/>
  <c r="J252"/>
  <c i="2" r="J149"/>
  <c i="3" r="J109"/>
  <c i="2" r="BK138"/>
  <c r="BK216"/>
  <c i="3" r="J521"/>
  <c r="J104"/>
  <c r="J471"/>
  <c r="J442"/>
  <c i="4" r="J215"/>
  <c r="BK219"/>
  <c i="5" r="BK205"/>
  <c r="BK332"/>
  <c i="4" r="J252"/>
  <c i="2" r="BK202"/>
  <c r="BK259"/>
  <c i="3" r="BK438"/>
  <c r="J131"/>
  <c r="BK778"/>
  <c r="BK410"/>
  <c i="4" r="J350"/>
  <c i="5" r="BK120"/>
  <c r="J138"/>
  <c r="BK325"/>
  <c i="2" r="J233"/>
  <c i="3" r="BK631"/>
  <c i="4" r="J190"/>
  <c r="BK252"/>
  <c i="5" r="BK195"/>
  <c r="BK317"/>
  <c i="2" r="J184"/>
  <c i="3" r="BK475"/>
  <c i="4" r="BK237"/>
  <c i="2" r="BK101"/>
  <c r="F34"/>
  <c i="5" r="BK103"/>
  <c r="BK247"/>
  <c i="2" r="BK189"/>
  <c i="3" r="J482"/>
  <c r="J410"/>
  <c r="BK539"/>
  <c i="4" r="BK108"/>
  <c r="BK132"/>
  <c i="5" r="J195"/>
  <c r="J322"/>
  <c r="BK322"/>
  <c i="2" r="BK120"/>
  <c r="BK220"/>
  <c r="J246"/>
  <c i="3" r="BK414"/>
  <c r="BK305"/>
  <c r="J126"/>
  <c r="J781"/>
  <c r="J324"/>
  <c r="J430"/>
  <c r="J307"/>
  <c i="4" r="J98"/>
  <c r="J354"/>
  <c r="BK166"/>
  <c i="5" r="J132"/>
  <c i="3" r="BK462"/>
  <c r="BK715"/>
  <c i="4" r="J328"/>
  <c r="J331"/>
  <c r="BK211"/>
  <c i="5" r="J291"/>
  <c r="BK132"/>
  <c i="2" r="BK206"/>
  <c i="3" r="BK506"/>
  <c r="BK104"/>
  <c r="BK556"/>
  <c i="2" r="J206"/>
  <c i="3" r="J567"/>
  <c r="J216"/>
  <c i="4" r="BK270"/>
  <c i="5" r="J142"/>
  <c i="4" r="J234"/>
  <c i="2" r="BK107"/>
  <c r="BK170"/>
  <c r="J168"/>
  <c i="3" r="BK183"/>
  <c r="BK661"/>
  <c r="BK487"/>
  <c i="4" r="BK176"/>
  <c r="J149"/>
  <c i="5" r="J275"/>
  <c r="BK183"/>
  <c i="3" r="BK177"/>
  <c r="J625"/>
  <c r="J763"/>
  <c r="J128"/>
  <c i="4" r="BK335"/>
  <c r="BK117"/>
  <c i="5" r="J211"/>
  <c r="J106"/>
  <c i="2" r="BK156"/>
  <c i="3" r="J684"/>
  <c r="J345"/>
  <c i="4" r="BK286"/>
  <c i="2" r="BK263"/>
  <c i="3" r="BK128"/>
  <c r="BK231"/>
  <c r="J726"/>
  <c i="4" r="J319"/>
  <c r="J344"/>
  <c i="5" r="BK237"/>
  <c r="BK185"/>
  <c i="2" r="BK95"/>
  <c r="J112"/>
  <c i="3" r="J549"/>
  <c r="J305"/>
  <c r="BK236"/>
  <c r="BK189"/>
  <c r="J678"/>
  <c i="4" r="J348"/>
  <c i="5" r="BK242"/>
  <c r="BK252"/>
  <c i="2" r="BK255"/>
  <c r="BK180"/>
  <c i="3" r="J245"/>
  <c i="4" r="BK159"/>
  <c i="5" r="J288"/>
  <c r="J319"/>
  <c i="3" r="J466"/>
  <c r="BK442"/>
  <c r="BK684"/>
  <c i="4" r="BK94"/>
  <c r="BK304"/>
  <c r="J311"/>
  <c i="5" r="J115"/>
  <c r="BK321"/>
  <c i="2" r="BK212"/>
  <c i="3" r="J631"/>
  <c r="J294"/>
  <c r="J224"/>
  <c r="J735"/>
  <c r="J636"/>
  <c i="4" r="J128"/>
  <c r="BK202"/>
  <c i="5" r="J191"/>
  <c r="J321"/>
  <c i="4" r="J338"/>
  <c i="2" r="J180"/>
  <c r="J289"/>
  <c i="3" r="J571"/>
  <c r="J682"/>
  <c r="BK544"/>
  <c r="BK482"/>
  <c i="4" r="BK311"/>
  <c r="J321"/>
  <c i="5" r="J293"/>
  <c r="J266"/>
  <c i="6" r="BK87"/>
  <c i="3" r="J692"/>
  <c r="BK216"/>
  <c r="J519"/>
  <c r="J462"/>
  <c i="4" r="J206"/>
  <c i="5" r="J247"/>
  <c r="J218"/>
  <c r="J278"/>
  <c i="2" r="J248"/>
  <c i="3" r="BK694"/>
  <c r="J506"/>
  <c i="4" r="J352"/>
  <c i="2" r="BK164"/>
  <c r="J162"/>
  <c i="3" r="BK289"/>
  <c r="BK121"/>
  <c r="J336"/>
  <c i="4" r="J161"/>
  <c i="5" r="BK130"/>
  <c r="J229"/>
  <c i="2" r="J250"/>
  <c r="BK250"/>
  <c i="3" r="J150"/>
  <c r="BK388"/>
  <c r="J452"/>
  <c r="BK625"/>
  <c i="4" r="J205"/>
  <c i="5" r="BK231"/>
  <c r="J304"/>
  <c r="BK319"/>
  <c i="2" r="BK228"/>
  <c i="3" r="J597"/>
  <c r="BK471"/>
  <c i="4" r="BK331"/>
  <c r="J306"/>
  <c i="5" r="J155"/>
  <c r="BK222"/>
  <c i="2" r="BK137"/>
  <c r="J259"/>
  <c r="J266"/>
  <c r="BK252"/>
  <c i="3" r="BK114"/>
  <c r="BK205"/>
  <c r="BK781"/>
  <c r="BK657"/>
  <c i="4" r="BK313"/>
  <c r="J286"/>
  <c i="5" r="BK291"/>
  <c r="BK155"/>
  <c i="3" r="BK761"/>
  <c r="BK723"/>
  <c r="BK448"/>
  <c i="4" r="BK128"/>
  <c r="J202"/>
  <c i="5" r="BK229"/>
  <c i="6" r="BK96"/>
  <c i="2" r="J274"/>
  <c i="3" r="BK307"/>
  <c r="BK560"/>
  <c i="2" r="BK149"/>
  <c i="3" r="BK245"/>
  <c r="BK109"/>
  <c i="4" r="J153"/>
  <c r="J113"/>
  <c r="BK338"/>
  <c i="5" r="BK257"/>
  <c i="4" r="BK104"/>
  <c i="2" r="J122"/>
  <c r="J159"/>
  <c r="J210"/>
  <c i="3" r="J238"/>
  <c r="BK324"/>
  <c r="BK746"/>
  <c r="BK434"/>
  <c i="4" r="J304"/>
  <c r="J270"/>
  <c i="5" r="J133"/>
  <c r="BK191"/>
  <c r="J101"/>
  <c i="2" r="J220"/>
  <c i="3" r="BK126"/>
  <c r="J338"/>
  <c r="J588"/>
  <c i="4" r="BK180"/>
  <c r="BK206"/>
  <c i="5" r="BK177"/>
  <c r="J231"/>
  <c i="2" r="J270"/>
  <c r="J276"/>
  <c i="4" r="BK184"/>
  <c i="2" r="J231"/>
  <c i="3" r="J99"/>
  <c r="BK194"/>
  <c r="J196"/>
  <c r="BK699"/>
  <c i="4" r="J232"/>
  <c r="J108"/>
  <c i="5" r="BK283"/>
  <c i="6" r="BK93"/>
  <c i="2" r="BK122"/>
  <c i="3" r="J487"/>
  <c r="BK678"/>
  <c r="J558"/>
  <c r="J539"/>
  <c r="J765"/>
  <c i="4" r="J243"/>
  <c r="J140"/>
  <c i="5" r="BK96"/>
  <c r="J173"/>
  <c r="BK142"/>
  <c r="J103"/>
  <c i="2" r="J137"/>
  <c i="3" r="BK440"/>
  <c r="BK682"/>
  <c i="4" r="J143"/>
  <c r="BK98"/>
  <c r="J166"/>
  <c i="6" r="J98"/>
  <c i="2" r="J129"/>
  <c r="BK280"/>
  <c i="3" r="BK165"/>
  <c r="BK664"/>
  <c r="J266"/>
  <c r="BK597"/>
  <c r="BK603"/>
  <c r="J612"/>
  <c r="J448"/>
  <c i="4" r="J180"/>
  <c r="J207"/>
  <c i="5" r="BK273"/>
  <c r="BK127"/>
  <c i="3" r="BK131"/>
  <c r="J714"/>
  <c i="4" r="BK328"/>
  <c r="BK234"/>
  <c r="J104"/>
  <c i="5" r="BK288"/>
  <c r="J332"/>
  <c i="3" r="J133"/>
  <c i="5" r="J257"/>
  <c i="2" r="BK231"/>
  <c r="BK277"/>
  <c r="BK153"/>
  <c i="3" r="J165"/>
  <c r="BK144"/>
  <c r="BK650"/>
  <c r="BK345"/>
  <c i="4" r="BK306"/>
  <c r="BK294"/>
  <c i="5" r="J325"/>
  <c i="2" r="J255"/>
  <c i="3" r="BK517"/>
  <c r="BK430"/>
  <c r="BK763"/>
  <c i="4" r="J342"/>
  <c i="5" r="BK189"/>
  <c i="6" r="J91"/>
  <c i="2" r="J280"/>
  <c i="3" r="J284"/>
  <c i="4" r="BK207"/>
  <c i="5" r="BK267"/>
  <c i="2" r="BK204"/>
  <c i="3" r="J325"/>
  <c r="BK457"/>
  <c r="BK592"/>
  <c r="J564"/>
  <c i="4" r="BK149"/>
  <c r="BK324"/>
  <c i="5" r="BK101"/>
  <c r="J96"/>
  <c i="2" r="BK242"/>
  <c r="BK194"/>
  <c r="BK270"/>
  <c i="3" r="J177"/>
  <c r="BK585"/>
  <c r="J715"/>
  <c r="BK452"/>
  <c r="J457"/>
  <c i="4" r="J200"/>
  <c r="J184"/>
  <c i="5" r="BK133"/>
  <c r="BK244"/>
  <c i="2" r="J101"/>
  <c i="3" r="J603"/>
  <c r="BK590"/>
  <c r="J694"/>
  <c i="4" r="BK136"/>
  <c i="5" r="J273"/>
  <c r="J120"/>
  <c i="6" r="BK98"/>
  <c i="3" r="BK280"/>
  <c r="BK534"/>
  <c i="4" r="J262"/>
  <c r="BK188"/>
  <c i="5" r="BK161"/>
  <c r="BK181"/>
  <c i="2" r="J104"/>
  <c i="3" r="BK150"/>
  <c i="2" r="BK235"/>
  <c i="3" r="BK668"/>
  <c r="BK726"/>
  <c r="BK725"/>
  <c i="4" r="BK113"/>
  <c i="6" r="F36"/>
  <c i="1" r="BC59"/>
  <c i="3" r="BK325"/>
  <c r="BK549"/>
  <c r="J434"/>
  <c i="4" r="J126"/>
  <c i="5" r="BK214"/>
  <c i="6" r="BK100"/>
  <c i="3" r="J664"/>
  <c r="BK218"/>
  <c i="4" r="BK161"/>
  <c i="5" r="J185"/>
  <c r="J312"/>
  <c i="6" r="BK91"/>
  <c i="2" r="J202"/>
  <c i="3" r="J475"/>
  <c i="4" r="J219"/>
  <c r="BK277"/>
  <c i="2" r="J145"/>
  <c i="3" r="J675"/>
  <c r="BK564"/>
  <c r="J650"/>
  <c r="BK393"/>
  <c i="4" r="J194"/>
  <c r="BK309"/>
  <c i="5" r="BK306"/>
  <c i="2" r="BK246"/>
  <c r="J239"/>
  <c r="BK289"/>
  <c i="3" r="BK266"/>
  <c r="J114"/>
  <c r="BK647"/>
  <c r="J723"/>
  <c r="J218"/>
  <c i="4" r="J147"/>
  <c r="J121"/>
  <c i="5" r="J205"/>
  <c i="2" r="BK99"/>
  <c r="BK276"/>
  <c i="3" r="BK606"/>
  <c r="J388"/>
  <c i="4" r="J211"/>
  <c i="5" r="BK211"/>
  <c r="BK310"/>
  <c i="2" r="J263"/>
  <c r="BK184"/>
  <c r="J277"/>
  <c i="3" r="J194"/>
  <c r="J594"/>
  <c r="J231"/>
  <c r="J534"/>
  <c r="BK466"/>
  <c r="BK713"/>
  <c i="4" r="BK203"/>
  <c r="BK282"/>
  <c i="5" r="J130"/>
  <c i="3" r="BK139"/>
  <c r="J289"/>
  <c i="4" r="BK134"/>
  <c r="BK256"/>
  <c r="J134"/>
  <c r="J188"/>
  <c i="5" r="BK203"/>
  <c i="2" r="BK271"/>
  <c i="3" r="J560"/>
  <c i="2" r="BK233"/>
  <c i="3" r="J229"/>
  <c r="BK99"/>
  <c i="4" r="BK205"/>
  <c r="J315"/>
  <c r="BK215"/>
  <c i="5" r="J189"/>
  <c i="4" r="J106"/>
  <c i="1" r="AS54"/>
  <c i="3" r="J606"/>
  <c r="BK775"/>
  <c i="4" r="J335"/>
  <c r="BK121"/>
  <c i="5" r="J300"/>
  <c r="J222"/>
  <c i="6" r="J96"/>
  <c i="2" r="J95"/>
  <c i="3" r="BK224"/>
  <c i="4" r="J324"/>
  <c i="5" r="J181"/>
  <c r="BK106"/>
  <c r="BK218"/>
  <c i="2" r="BK145"/>
  <c i="3" r="J556"/>
  <c i="4" r="BK342"/>
  <c i="5" r="BK266"/>
  <c i="2" r="J235"/>
  <c i="3" r="BK594"/>
  <c r="BK588"/>
  <c r="J414"/>
  <c i="4" r="BK194"/>
  <c r="J294"/>
  <c i="5" r="BK232"/>
  <c r="J151"/>
  <c i="2" r="BK248"/>
  <c i="3" r="J189"/>
  <c r="BK214"/>
  <c r="J121"/>
  <c r="J247"/>
  <c r="J654"/>
  <c i="4" r="BK315"/>
  <c r="BK243"/>
  <c r="BK319"/>
  <c i="5" r="J264"/>
  <c r="J306"/>
  <c i="6" r="J93"/>
  <c i="2" r="J189"/>
  <c i="3" r="J592"/>
  <c r="J551"/>
  <c i="4" r="BK190"/>
  <c r="BK262"/>
  <c i="5" r="BK129"/>
  <c r="BK280"/>
  <c i="2" r="J138"/>
  <c r="J120"/>
  <c r="J107"/>
  <c r="BK168"/>
  <c i="3" r="J446"/>
  <c r="BK294"/>
  <c r="J183"/>
  <c r="BK553"/>
  <c r="BK765"/>
  <c r="J553"/>
  <c r="BK687"/>
  <c i="4" r="BK153"/>
  <c r="BK346"/>
  <c r="BK147"/>
  <c i="5" r="J280"/>
  <c r="BK207"/>
  <c i="3" r="J683"/>
  <c r="BK671"/>
  <c i="4" r="J237"/>
  <c r="BK227"/>
  <c r="J223"/>
  <c i="5" r="J310"/>
  <c r="BK264"/>
  <c i="2" r="J204"/>
  <c i="3" r="BK171"/>
  <c i="2" r="BK159"/>
  <c r="BK266"/>
  <c i="3" r="BK247"/>
  <c r="J661"/>
  <c i="4" r="J94"/>
  <c r="J159"/>
  <c i="5" r="BK109"/>
  <c i="6" r="J87"/>
  <c i="4" r="J170"/>
  <c i="2" r="BK210"/>
  <c i="3" r="J139"/>
  <c r="BK612"/>
  <c r="J544"/>
  <c r="J713"/>
  <c r="J668"/>
  <c i="4" r="J241"/>
  <c i="5" r="J267"/>
  <c r="J244"/>
  <c r="BK304"/>
  <c i="2" r="BK162"/>
  <c i="3" r="J647"/>
  <c r="BK571"/>
  <c i="4" r="J132"/>
  <c r="BK200"/>
  <c i="5" r="J237"/>
  <c r="J109"/>
  <c i="2" r="J143"/>
  <c i="4" r="BK143"/>
  <c i="5" r="J167"/>
  <c i="2" r="J271"/>
  <c i="3" r="BK558"/>
  <c r="BK284"/>
  <c r="J775"/>
  <c i="4" r="J313"/>
  <c r="BK241"/>
  <c r="J176"/>
  <c i="5" r="J129"/>
  <c r="J242"/>
  <c i="2" r="J156"/>
  <c r="J194"/>
  <c r="J164"/>
  <c i="3" r="BK654"/>
  <c r="BK299"/>
  <c r="J144"/>
  <c r="BK714"/>
  <c r="J699"/>
  <c i="4" r="BK321"/>
  <c r="J136"/>
  <c i="5" r="J317"/>
  <c r="BK115"/>
  <c i="2" r="J99"/>
  <c i="3" r="J687"/>
  <c r="J761"/>
  <c i="4" r="J256"/>
  <c r="BK348"/>
  <c i="5" r="BK293"/>
  <c r="J314"/>
  <c r="BK334"/>
  <c i="6" r="J100"/>
  <c i="2" r="BK274"/>
  <c r="J212"/>
  <c i="3" r="BK567"/>
  <c r="BK683"/>
  <c r="J671"/>
  <c r="BK521"/>
  <c r="BK446"/>
  <c r="BK232"/>
  <c r="J725"/>
  <c r="BK203"/>
  <c r="BK338"/>
  <c i="4" r="BK354"/>
  <c r="BK316"/>
  <c i="5" r="J232"/>
  <c i="6" l="1" r="T95"/>
  <c i="4" r="P146"/>
  <c r="BK337"/>
  <c r="J337"/>
  <c r="J71"/>
  <c i="3" r="BK188"/>
  <c r="J188"/>
  <c r="J65"/>
  <c r="T555"/>
  <c r="BK587"/>
  <c r="J587"/>
  <c r="J71"/>
  <c r="R596"/>
  <c r="R686"/>
  <c i="4" r="R93"/>
  <c r="R146"/>
  <c r="R308"/>
  <c r="R318"/>
  <c r="P337"/>
  <c i="2" r="BK111"/>
  <c r="J111"/>
  <c r="J63"/>
  <c r="T193"/>
  <c r="P254"/>
  <c r="R265"/>
  <c r="T273"/>
  <c i="3" r="T429"/>
  <c r="P605"/>
  <c r="T649"/>
  <c i="4" r="T125"/>
  <c r="BK323"/>
  <c r="J323"/>
  <c r="J70"/>
  <c i="2" r="R94"/>
  <c r="P193"/>
  <c r="BK254"/>
  <c r="J254"/>
  <c r="J69"/>
  <c r="BK265"/>
  <c r="J265"/>
  <c r="J70"/>
  <c r="P273"/>
  <c i="3" r="R98"/>
  <c r="P429"/>
  <c r="P570"/>
  <c r="R605"/>
  <c r="P745"/>
  <c i="4" r="BK93"/>
  <c r="J93"/>
  <c r="J61"/>
  <c r="T103"/>
  <c r="R236"/>
  <c i="5" r="P114"/>
  <c r="P172"/>
  <c r="BK202"/>
  <c r="J202"/>
  <c r="J65"/>
  <c r="R202"/>
  <c r="BK277"/>
  <c r="J277"/>
  <c r="J69"/>
  <c r="P290"/>
  <c r="BK324"/>
  <c r="J324"/>
  <c r="J73"/>
  <c i="2" r="BK94"/>
  <c r="R193"/>
  <c r="T245"/>
  <c r="T265"/>
  <c i="3" r="T188"/>
  <c r="R570"/>
  <c r="T587"/>
  <c r="BK686"/>
  <c r="J686"/>
  <c r="J75"/>
  <c i="4" r="T93"/>
  <c r="T92"/>
  <c r="T146"/>
  <c r="P318"/>
  <c r="R323"/>
  <c i="2" r="R111"/>
  <c r="R245"/>
  <c r="R273"/>
  <c i="3" r="P98"/>
  <c r="R429"/>
  <c r="R587"/>
  <c r="BK649"/>
  <c r="J649"/>
  <c r="J74"/>
  <c r="BK745"/>
  <c r="J745"/>
  <c r="J76"/>
  <c i="4" r="BK125"/>
  <c r="J125"/>
  <c r="J63"/>
  <c r="BK308"/>
  <c r="J308"/>
  <c r="J68"/>
  <c r="R337"/>
  <c i="5" r="R95"/>
  <c r="BK217"/>
  <c r="J217"/>
  <c r="J68"/>
  <c r="BK282"/>
  <c r="J282"/>
  <c r="J70"/>
  <c r="P324"/>
  <c i="2" r="P230"/>
  <c r="BK279"/>
  <c r="J279"/>
  <c r="J72"/>
  <c i="3" r="R188"/>
  <c r="P555"/>
  <c r="P587"/>
  <c r="T596"/>
  <c r="T686"/>
  <c i="4" r="P103"/>
  <c r="P125"/>
  <c r="T236"/>
  <c r="BK318"/>
  <c r="J318"/>
  <c r="J69"/>
  <c r="T337"/>
  <c i="5" r="R172"/>
  <c r="P202"/>
  <c r="R277"/>
  <c r="R282"/>
  <c r="R316"/>
  <c i="6" r="R95"/>
  <c i="2" r="P94"/>
  <c r="BK193"/>
  <c r="J193"/>
  <c r="J64"/>
  <c r="T230"/>
  <c r="P245"/>
  <c r="R254"/>
  <c r="P265"/>
  <c r="BK273"/>
  <c r="J273"/>
  <c r="J71"/>
  <c i="3" r="P188"/>
  <c r="BK570"/>
  <c r="J570"/>
  <c r="J70"/>
  <c r="T605"/>
  <c r="T745"/>
  <c i="4" r="R103"/>
  <c r="R125"/>
  <c r="BK236"/>
  <c r="J236"/>
  <c r="J67"/>
  <c r="T308"/>
  <c r="P323"/>
  <c i="5" r="BK114"/>
  <c r="J114"/>
  <c r="J63"/>
  <c r="BK172"/>
  <c r="J172"/>
  <c r="J64"/>
  <c r="T217"/>
  <c r="BK290"/>
  <c r="J290"/>
  <c r="J71"/>
  <c r="P316"/>
  <c i="2" r="P111"/>
  <c r="BK230"/>
  <c r="J230"/>
  <c r="J65"/>
  <c r="P279"/>
  <c i="3" r="T98"/>
  <c r="R138"/>
  <c r="P164"/>
  <c r="T164"/>
  <c r="R555"/>
  <c r="BK605"/>
  <c r="J605"/>
  <c r="J73"/>
  <c r="R649"/>
  <c i="2" r="T111"/>
  <c r="R230"/>
  <c r="BK245"/>
  <c r="BK244"/>
  <c r="J244"/>
  <c r="J67"/>
  <c r="T254"/>
  <c r="R279"/>
  <c i="3" r="BK98"/>
  <c r="J98"/>
  <c r="J61"/>
  <c r="P138"/>
  <c r="T138"/>
  <c r="BK164"/>
  <c r="J164"/>
  <c r="J64"/>
  <c r="R164"/>
  <c r="BK555"/>
  <c r="J555"/>
  <c r="J67"/>
  <c r="P596"/>
  <c r="P649"/>
  <c r="R745"/>
  <c i="4" r="BK103"/>
  <c r="J103"/>
  <c r="J62"/>
  <c r="BK146"/>
  <c r="J146"/>
  <c r="J66"/>
  <c r="P308"/>
  <c r="T318"/>
  <c r="T323"/>
  <c i="5" r="P95"/>
  <c r="P94"/>
  <c r="R114"/>
  <c r="R94"/>
  <c r="P217"/>
  <c r="P216"/>
  <c r="P277"/>
  <c r="R290"/>
  <c r="T316"/>
  <c i="6" r="R90"/>
  <c r="R85"/>
  <c r="R84"/>
  <c r="P95"/>
  <c i="2" r="T94"/>
  <c r="T93"/>
  <c r="T279"/>
  <c i="5" r="T95"/>
  <c r="T114"/>
  <c r="R217"/>
  <c r="R216"/>
  <c r="T277"/>
  <c r="P282"/>
  <c r="T282"/>
  <c r="BK316"/>
  <c r="J316"/>
  <c r="J72"/>
  <c r="R324"/>
  <c i="6" r="BK90"/>
  <c r="J90"/>
  <c r="J62"/>
  <c r="P90"/>
  <c r="P85"/>
  <c r="P84"/>
  <c i="1" r="AU59"/>
  <c i="6" r="BK95"/>
  <c r="J95"/>
  <c r="J63"/>
  <c i="3" r="BK138"/>
  <c r="J138"/>
  <c r="J62"/>
  <c r="BK429"/>
  <c r="J429"/>
  <c r="J66"/>
  <c r="T570"/>
  <c r="T569"/>
  <c r="BK596"/>
  <c r="J596"/>
  <c r="J72"/>
  <c r="P686"/>
  <c i="4" r="P93"/>
  <c r="P92"/>
  <c r="P236"/>
  <c i="5" r="BK95"/>
  <c r="J95"/>
  <c r="J61"/>
  <c r="T172"/>
  <c r="T202"/>
  <c r="T290"/>
  <c r="T324"/>
  <c i="6" r="T90"/>
  <c r="T85"/>
  <c r="T84"/>
  <c i="2" r="BK241"/>
  <c r="J241"/>
  <c r="J66"/>
  <c i="5" r="BK213"/>
  <c r="J213"/>
  <c r="J66"/>
  <c i="4" r="BK142"/>
  <c r="J142"/>
  <c r="J64"/>
  <c i="2" r="BK106"/>
  <c r="J106"/>
  <c r="J62"/>
  <c i="6" r="BK99"/>
  <c r="J99"/>
  <c r="J64"/>
  <c i="3" r="BK149"/>
  <c r="J149"/>
  <c r="J63"/>
  <c r="BK566"/>
  <c r="J566"/>
  <c r="J68"/>
  <c i="5" r="BK108"/>
  <c r="J108"/>
  <c r="J62"/>
  <c i="6" r="BK86"/>
  <c r="BK85"/>
  <c r="J85"/>
  <c r="J60"/>
  <c i="5" r="BK216"/>
  <c r="J216"/>
  <c r="J67"/>
  <c i="6" r="BE100"/>
  <c r="F55"/>
  <c i="5" r="BK94"/>
  <c r="J94"/>
  <c r="J60"/>
  <c i="6" r="BE87"/>
  <c r="J52"/>
  <c r="E74"/>
  <c r="BE96"/>
  <c r="BE91"/>
  <c r="BE98"/>
  <c r="BE93"/>
  <c i="5" r="E48"/>
  <c r="F55"/>
  <c r="BE177"/>
  <c r="BE189"/>
  <c r="BE195"/>
  <c r="BE203"/>
  <c r="BE273"/>
  <c r="BE218"/>
  <c r="BE283"/>
  <c r="BE293"/>
  <c r="BE319"/>
  <c r="BE325"/>
  <c r="BE334"/>
  <c r="BE103"/>
  <c r="BE109"/>
  <c r="BE129"/>
  <c r="BE132"/>
  <c r="BE133"/>
  <c r="BE138"/>
  <c r="BE205"/>
  <c r="BE252"/>
  <c r="BE280"/>
  <c r="BE306"/>
  <c r="BE314"/>
  <c r="BE317"/>
  <c r="BE321"/>
  <c r="BE322"/>
  <c r="BE151"/>
  <c r="BE161"/>
  <c r="BE183"/>
  <c r="BE214"/>
  <c r="BE231"/>
  <c r="BE266"/>
  <c r="BE291"/>
  <c r="BE332"/>
  <c r="J87"/>
  <c r="BE191"/>
  <c r="BE310"/>
  <c r="BE312"/>
  <c r="BE115"/>
  <c r="BE278"/>
  <c r="BE304"/>
  <c i="4" r="BK92"/>
  <c r="J92"/>
  <c r="J60"/>
  <c i="5" r="BE96"/>
  <c r="BE142"/>
  <c r="BE167"/>
  <c r="BE275"/>
  <c r="BE173"/>
  <c r="BE185"/>
  <c r="BE101"/>
  <c r="BE106"/>
  <c r="BE211"/>
  <c r="BE222"/>
  <c r="BE229"/>
  <c r="BE264"/>
  <c r="BE267"/>
  <c r="BE127"/>
  <c r="BE130"/>
  <c r="BE181"/>
  <c r="BE232"/>
  <c r="BE237"/>
  <c r="BE242"/>
  <c r="BE300"/>
  <c i="4" r="BK145"/>
  <c r="J145"/>
  <c r="J65"/>
  <c i="5" r="BE120"/>
  <c r="BE155"/>
  <c r="BE207"/>
  <c r="BE244"/>
  <c r="BE247"/>
  <c r="BE257"/>
  <c r="BE288"/>
  <c i="4" r="BE136"/>
  <c r="BE140"/>
  <c r="BE306"/>
  <c r="E48"/>
  <c r="BE256"/>
  <c r="BE270"/>
  <c r="BE311"/>
  <c r="BE342"/>
  <c r="BE344"/>
  <c r="BE304"/>
  <c r="BE316"/>
  <c r="BE335"/>
  <c r="BE352"/>
  <c i="3" r="BK97"/>
  <c r="J97"/>
  <c r="J60"/>
  <c i="4" r="J85"/>
  <c r="BE108"/>
  <c r="BE113"/>
  <c r="BE143"/>
  <c r="BE170"/>
  <c r="BE176"/>
  <c r="BE207"/>
  <c r="BE319"/>
  <c r="BE328"/>
  <c r="BE348"/>
  <c r="BE350"/>
  <c r="BE354"/>
  <c r="BE166"/>
  <c r="BE206"/>
  <c r="BE232"/>
  <c r="BE346"/>
  <c r="BE159"/>
  <c r="BE161"/>
  <c r="BE190"/>
  <c r="BE241"/>
  <c r="BE277"/>
  <c r="BE294"/>
  <c r="BE313"/>
  <c r="BE121"/>
  <c r="BE202"/>
  <c r="BE94"/>
  <c r="BE106"/>
  <c r="BE126"/>
  <c r="BE203"/>
  <c r="BE205"/>
  <c r="BE309"/>
  <c r="BE324"/>
  <c r="BE331"/>
  <c r="BE338"/>
  <c i="3" r="BK569"/>
  <c r="J569"/>
  <c r="J69"/>
  <c i="4" r="F88"/>
  <c r="BE180"/>
  <c r="BE184"/>
  <c r="BE219"/>
  <c r="BE321"/>
  <c r="BE98"/>
  <c r="BE104"/>
  <c r="BE117"/>
  <c r="BE128"/>
  <c r="BE215"/>
  <c r="BE227"/>
  <c r="BE237"/>
  <c r="BE286"/>
  <c r="BE315"/>
  <c r="BE132"/>
  <c r="BE134"/>
  <c r="BE147"/>
  <c r="BE188"/>
  <c r="BE211"/>
  <c r="BE252"/>
  <c r="BE149"/>
  <c r="BE153"/>
  <c r="BE194"/>
  <c r="BE200"/>
  <c r="BE223"/>
  <c r="BE234"/>
  <c r="BE243"/>
  <c r="BE262"/>
  <c r="BE282"/>
  <c i="3" r="BE171"/>
  <c r="BE196"/>
  <c r="BE214"/>
  <c r="BE232"/>
  <c r="BE236"/>
  <c r="BE299"/>
  <c r="BE345"/>
  <c r="BE457"/>
  <c r="BE521"/>
  <c r="J90"/>
  <c r="BE247"/>
  <c r="BE284"/>
  <c r="BE446"/>
  <c r="BE506"/>
  <c r="BE553"/>
  <c r="BE571"/>
  <c r="BE606"/>
  <c r="BE683"/>
  <c r="BE692"/>
  <c r="BE698"/>
  <c r="BE714"/>
  <c r="BE743"/>
  <c r="BE104"/>
  <c r="BE245"/>
  <c r="BE405"/>
  <c r="BE434"/>
  <c r="BE440"/>
  <c r="BE442"/>
  <c r="BE448"/>
  <c r="BE560"/>
  <c r="BE603"/>
  <c r="BE668"/>
  <c r="BE678"/>
  <c r="BE684"/>
  <c r="BE687"/>
  <c r="BE715"/>
  <c r="BE723"/>
  <c r="BE725"/>
  <c r="BE726"/>
  <c r="BE763"/>
  <c r="BE765"/>
  <c r="BE775"/>
  <c r="BE121"/>
  <c r="BE558"/>
  <c r="BE594"/>
  <c r="BE664"/>
  <c r="BE746"/>
  <c r="BE761"/>
  <c r="BE781"/>
  <c r="E86"/>
  <c r="BE133"/>
  <c r="BE177"/>
  <c r="BE205"/>
  <c r="BE218"/>
  <c r="BE307"/>
  <c r="BE325"/>
  <c r="BE585"/>
  <c r="BE636"/>
  <c r="BE654"/>
  <c r="BE675"/>
  <c r="BE682"/>
  <c r="BE694"/>
  <c r="BE699"/>
  <c r="BE713"/>
  <c r="BE735"/>
  <c r="BE778"/>
  <c r="F93"/>
  <c r="BE216"/>
  <c r="BE388"/>
  <c r="BE393"/>
  <c r="BE519"/>
  <c r="BE549"/>
  <c r="BE564"/>
  <c r="BE567"/>
  <c r="BE647"/>
  <c i="2" r="J94"/>
  <c r="J61"/>
  <c r="J245"/>
  <c r="J68"/>
  <c i="3" r="BE131"/>
  <c r="BE289"/>
  <c r="BE294"/>
  <c r="BE305"/>
  <c r="BE338"/>
  <c r="BE410"/>
  <c r="BE430"/>
  <c r="BE438"/>
  <c r="BE452"/>
  <c r="BE534"/>
  <c r="BE631"/>
  <c r="BE650"/>
  <c r="BE109"/>
  <c r="BE128"/>
  <c r="BE139"/>
  <c r="BE150"/>
  <c r="BE165"/>
  <c r="BE189"/>
  <c r="BE203"/>
  <c r="BE229"/>
  <c r="BE588"/>
  <c r="BE612"/>
  <c r="BE661"/>
  <c r="BE99"/>
  <c r="BE266"/>
  <c r="BE462"/>
  <c r="BE517"/>
  <c r="BE539"/>
  <c r="BE544"/>
  <c r="BE551"/>
  <c r="BE625"/>
  <c r="BE657"/>
  <c r="BE144"/>
  <c r="BE194"/>
  <c r="BE224"/>
  <c r="BE592"/>
  <c r="BE671"/>
  <c r="BE114"/>
  <c r="BE231"/>
  <c r="BE238"/>
  <c r="BE280"/>
  <c r="BE414"/>
  <c r="BE466"/>
  <c r="BE475"/>
  <c r="BE482"/>
  <c r="BE556"/>
  <c r="BE126"/>
  <c r="BE183"/>
  <c r="BE324"/>
  <c r="BE336"/>
  <c r="BE471"/>
  <c r="BE487"/>
  <c r="BE590"/>
  <c r="BE597"/>
  <c i="2" r="E82"/>
  <c r="BE138"/>
  <c r="BE145"/>
  <c r="BE156"/>
  <c r="BE170"/>
  <c r="BE228"/>
  <c r="BE242"/>
  <c r="BE263"/>
  <c r="BE120"/>
  <c r="BE149"/>
  <c r="BE159"/>
  <c r="BE202"/>
  <c r="BE220"/>
  <c r="BE233"/>
  <c r="BE255"/>
  <c r="BE259"/>
  <c r="BE280"/>
  <c r="BE287"/>
  <c r="BE289"/>
  <c r="BE129"/>
  <c r="BE194"/>
  <c r="BE206"/>
  <c r="BE246"/>
  <c r="BE248"/>
  <c r="BE250"/>
  <c r="BE271"/>
  <c r="BE274"/>
  <c r="BE231"/>
  <c r="BE252"/>
  <c r="F55"/>
  <c r="J86"/>
  <c r="BE99"/>
  <c r="BE101"/>
  <c r="BE143"/>
  <c r="BE164"/>
  <c r="BE239"/>
  <c r="BE266"/>
  <c r="BE107"/>
  <c r="BE137"/>
  <c r="BE210"/>
  <c r="BE276"/>
  <c r="BE277"/>
  <c r="BE112"/>
  <c r="BE122"/>
  <c r="BE162"/>
  <c r="BE168"/>
  <c r="BE180"/>
  <c r="BE184"/>
  <c r="BE189"/>
  <c r="BE95"/>
  <c r="BE104"/>
  <c r="BE153"/>
  <c r="BE198"/>
  <c r="BE204"/>
  <c r="BE212"/>
  <c r="BE216"/>
  <c r="BE235"/>
  <c r="BE270"/>
  <c i="1" r="BA55"/>
  <c i="5" r="F36"/>
  <c i="1" r="BC58"/>
  <c i="3" r="F35"/>
  <c i="1" r="BB56"/>
  <c i="3" r="F34"/>
  <c i="1" r="BA56"/>
  <c i="2" r="F35"/>
  <c i="1" r="BB55"/>
  <c i="4" r="F36"/>
  <c i="1" r="BC57"/>
  <c i="5" r="F34"/>
  <c i="1" r="BA58"/>
  <c i="6" r="J34"/>
  <c i="1" r="AW59"/>
  <c i="6" r="F35"/>
  <c i="1" r="BB59"/>
  <c i="5" r="J34"/>
  <c i="1" r="AW58"/>
  <c i="2" r="J34"/>
  <c i="1" r="AW55"/>
  <c i="4" r="F35"/>
  <c i="1" r="BB57"/>
  <c i="3" r="F36"/>
  <c i="1" r="BC56"/>
  <c i="5" r="F35"/>
  <c i="1" r="BB58"/>
  <c i="3" r="F37"/>
  <c i="1" r="BD56"/>
  <c i="4" r="J34"/>
  <c i="1" r="AW57"/>
  <c i="4" r="F37"/>
  <c i="1" r="BD57"/>
  <c i="2" r="F36"/>
  <c i="1" r="BC55"/>
  <c i="3" r="J34"/>
  <c i="1" r="AW56"/>
  <c i="5" r="F37"/>
  <c i="1" r="BD58"/>
  <c i="4" r="F34"/>
  <c i="1" r="BA57"/>
  <c i="6" r="F37"/>
  <c i="1" r="BD59"/>
  <c i="6" r="F34"/>
  <c i="1" r="BA59"/>
  <c i="2" r="F37"/>
  <c i="1" r="BD55"/>
  <c i="5" l="1" r="T94"/>
  <c i="2" r="P93"/>
  <c i="4" r="T145"/>
  <c r="T91"/>
  <c i="5" r="R93"/>
  <c r="T216"/>
  <c r="T93"/>
  <c i="2" r="R244"/>
  <c r="T244"/>
  <c r="T92"/>
  <c i="3" r="P569"/>
  <c i="2" r="P244"/>
  <c r="BK93"/>
  <c r="J93"/>
  <c r="J60"/>
  <c i="4" r="R92"/>
  <c i="3" r="T97"/>
  <c r="T96"/>
  <c i="2" r="R93"/>
  <c r="R92"/>
  <c i="3" r="R97"/>
  <c i="4" r="R145"/>
  <c r="R91"/>
  <c i="3" r="P97"/>
  <c r="P96"/>
  <c i="1" r="AU56"/>
  <c i="3" r="R569"/>
  <c i="5" r="P93"/>
  <c i="1" r="AU58"/>
  <c i="4" r="P145"/>
  <c r="P91"/>
  <c i="1" r="AU57"/>
  <c i="6" r="BK84"/>
  <c r="J84"/>
  <c r="J86"/>
  <c r="J61"/>
  <c i="5" r="BK93"/>
  <c r="J93"/>
  <c r="J59"/>
  <c i="4" r="BK91"/>
  <c r="J91"/>
  <c i="3" r="BK96"/>
  <c r="J96"/>
  <c i="1" r="BD54"/>
  <c r="W33"/>
  <c i="6" r="J33"/>
  <c i="1" r="AV59"/>
  <c r="AT59"/>
  <c r="BA54"/>
  <c r="AW54"/>
  <c r="AK30"/>
  <c i="6" r="F33"/>
  <c i="1" r="AZ59"/>
  <c i="3" r="J30"/>
  <c i="1" r="AG56"/>
  <c i="4" r="J33"/>
  <c i="1" r="AV57"/>
  <c r="AT57"/>
  <c r="BC54"/>
  <c r="AY54"/>
  <c i="3" r="J33"/>
  <c i="1" r="AV56"/>
  <c r="AT56"/>
  <c r="BB54"/>
  <c r="W31"/>
  <c i="3" r="F33"/>
  <c i="1" r="AZ56"/>
  <c i="6" r="J30"/>
  <c i="1" r="AG59"/>
  <c i="2" r="F33"/>
  <c i="1" r="AZ55"/>
  <c i="4" r="J30"/>
  <c i="1" r="AG57"/>
  <c i="5" r="J33"/>
  <c i="1" r="AV58"/>
  <c r="AT58"/>
  <c i="2" r="J33"/>
  <c i="1" r="AV55"/>
  <c r="AT55"/>
  <c i="5" r="F33"/>
  <c i="1" r="AZ58"/>
  <c i="4" r="F33"/>
  <c i="1" r="AZ57"/>
  <c i="3" l="1" r="R96"/>
  <c i="2" r="P92"/>
  <c i="1" r="AU55"/>
  <c i="6" r="J59"/>
  <c i="2" r="BK92"/>
  <c r="J92"/>
  <c r="J59"/>
  <c i="6" r="J39"/>
  <c i="1" r="AN57"/>
  <c i="4" r="J59"/>
  <c i="1" r="AN56"/>
  <c i="4" r="J39"/>
  <c i="3" r="J59"/>
  <c r="J39"/>
  <c i="1" r="AN59"/>
  <c r="AU54"/>
  <c r="AX54"/>
  <c r="AZ54"/>
  <c r="AV54"/>
  <c r="AK29"/>
  <c r="W32"/>
  <c r="W30"/>
  <c i="5" r="J30"/>
  <c i="1" r="AG58"/>
  <c r="AN58"/>
  <c i="5" l="1" r="J39"/>
  <c i="2" r="J30"/>
  <c i="1" r="AG55"/>
  <c r="AN55"/>
  <c r="AT54"/>
  <c r="W29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<sst xmlns="http://schemas.openxmlformats.org/spreadsheetml/2006/main">
  <si>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</si>
  <si>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</si>
  <si>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</si>
  <si>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</si>
  <si>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</si>
  <si>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{40167e7a-cafb-441b-9213-2611f0588fd6}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</si>
  <si>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</si>
  <si>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</si>
  <si>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</si>
  <si>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</si>
  <si>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</si>
  <si>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</si>
  <si>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</si>
  <si>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</si>
  <si>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</si>
  <si>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</si>
  <si>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</si>
  <si>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Hněvice dopravní pavilon - oprava</t>
  </si>
  <si>
    <t>KSO:</t>
  </si>
  <si>
    <t/>
  </si>
  <si>
    <t>CC-CZ:</t>
  </si>
  <si>
    <t>Místo:</t>
  </si>
  <si>
    <t>Hněvice</t>
  </si>
  <si>
    <t>Datum:</t>
  </si>
  <si>
    <t>29. 8. 2023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</si>
  <si>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</si>
  <si>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</si>
  <si>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</si>
  <si>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</si>
  <si>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</si>
  <si>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</si>
  <si>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</si>
  <si>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</si>
  <si>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</si>
  <si>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</si>
  <si>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</si>
  <si>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</si>
  <si>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</si>
  <si>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</si>
  <si>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</si>
  <si>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</si>
  <si>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</si>
  <si>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</si>
  <si>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</si>
  <si>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</si>
  <si>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</si>
  <si>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</si>
  <si>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</si>
  <si>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</si>
  <si>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</si>
  <si>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</si>
  <si>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</si>
  <si>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</si>
  <si>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</si>
  <si>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</si>
  <si>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</si>
  <si>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</si>
  <si>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</si>
  <si>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</si>
  <si>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</si>
  <si>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</si>
  <si>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</si>
  <si>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</si>
  <si>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</si>
  <si>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</si>
  <si>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</si>
  <si>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</si>
  <si>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</si>
  <si>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</si>
  <si>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</si>
  <si>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</si>
  <si>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</si>
  <si>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</si>
  <si>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</si>
  <si>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</si>
  <si>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</si>
  <si>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</si>
  <si>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</si>
  <si>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Oprava fasády technologické části </t>
  </si>
  <si>
    <t>STA</t>
  </si>
  <si>
    <t>1</t>
  </si>
  <si>
    <t>{d7bec3ba-0724-48ae-a5e3-cfca040917f7}</t>
  </si>
  <si>
    <t>2</t>
  </si>
  <si>
    <t>02</t>
  </si>
  <si>
    <t>Administrativní část</t>
  </si>
  <si>
    <t>{7fcb8917-81a7-4ae5-935c-e67559b570b1}</t>
  </si>
  <si>
    <t>03</t>
  </si>
  <si>
    <t>Střecha</t>
  </si>
  <si>
    <t>{2c4e8688-104d-4eac-966e-e1d39dfc5827}</t>
  </si>
  <si>
    <t>04</t>
  </si>
  <si>
    <t>Oprava rozpínací stanice</t>
  </si>
  <si>
    <t>{faab2fde-31ec-48bb-8fc5-ca8c0de5be89}</t>
  </si>
  <si>
    <t>VON</t>
  </si>
  <si>
    <t>Vedlejší a ostatní náklady</t>
  </si>
  <si>
    <t>{524ead22-9a31-414c-9665-b28b9cb5f49b}</t>
  </si>
  <si>
    <t>KRYCÍ LIST SOUPISU PRACÍ</t>
  </si>
  <si>
    <t>Objekt:</t>
  </si>
  <si>
    <t xml:space="preserve">01 - Oprava fasády technologické části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</si>
  <si>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</si>
  <si>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</si>
  <si>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</si>
  <si>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</si>
  <si>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</si>
  <si>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</si>
  <si>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</si>
  <si>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</si>
  <si>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</si>
  <si>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</si>
  <si>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</si>
  <si>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</si>
  <si>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</si>
  <si>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</si>
  <si>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</si>
  <si>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</si>
  <si>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</si>
  <si>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</si>
  <si>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</si>
  <si>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</si>
  <si>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</si>
  <si>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</si>
  <si>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</si>
  <si>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</si>
  <si>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</si>
  <si>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</si>
  <si>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</si>
  <si>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</si>
  <si>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</si>
  <si>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</si>
  <si>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</si>
  <si>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</si>
  <si>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</si>
  <si>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</si>
  <si>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</si>
  <si>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</si>
  <si>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ručně zapažené i nezapažené v hornině třídy těžitelnosti I skupiny 1 a 2</t>
  </si>
  <si>
    <t>m3</t>
  </si>
  <si>
    <t>CS ÚRS 2023 02</t>
  </si>
  <si>
    <t>4</t>
  </si>
  <si>
    <t>-1605443178</t>
  </si>
  <si>
    <t>Online PSC</t>
  </si>
  <si>
    <t>https://podminky.urs.cz/item/CS_URS_2023_02/122111101</t>
  </si>
  <si>
    <t>VV</t>
  </si>
  <si>
    <t>0,15*0,6*(21,33+1,595)</t>
  </si>
  <si>
    <t>Součet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</si>
  <si>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</si>
  <si>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</si>
  <si>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-1348199284</t>
  </si>
  <si>
    <t>https://podminky.urs.cz/item/CS_URS_2023_02/162551108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</si>
  <si>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</si>
  <si>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</si>
  <si>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</si>
  <si>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</si>
  <si>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935383387</t>
  </si>
  <si>
    <t>https://podminky.urs.cz/item/CS_URS_2023_02/171201231</t>
  </si>
  <si>
    <t>2,063*2 "Přepočtené koeficientem množství</t>
  </si>
  <si>
    <t>171251201</t>
  </si>
  <si>
    <t>Uložení sypaniny na skládky nebo meziskládky bez hutnění s upravením uložené sypaniny do předepsaného tvaru</t>
  </si>
  <si>
    <t>325597884</t>
  </si>
  <si>
    <t>https://podminky.urs.cz/item/CS_URS_2023_02/171251201</t>
  </si>
  <si>
    <t>Zakládání</t>
  </si>
  <si>
    <t>5</t>
  </si>
  <si>
    <t>271532213</t>
  </si>
  <si>
    <t>Podsyp pod základové konstrukce se zhutněním a urovnáním povrchu z kameniva hrubého, frakce 8 - 16 mm</t>
  </si>
  <si>
    <t>1627474752</t>
  </si>
  <si>
    <t>https://podminky.urs.cz/item/CS_URS_2023_02/271532213</t>
  </si>
  <si>
    <t>0,1*0,6*(21,33+1,595)</t>
  </si>
  <si>
    <t>6</t>
  </si>
  <si>
    <t>Úpravy povrchů, podlahy a osazování výplní</t>
  </si>
  <si>
    <t>622335202</t>
  </si>
  <si>
    <t>Oprava cementové škrábané (břízolitové) omítky vnějších ploch stěn, v rozsahu opravované plochy přes 10 do 30%</t>
  </si>
  <si>
    <t>m2</t>
  </si>
  <si>
    <t>-77345740</t>
  </si>
  <si>
    <t>https://podminky.urs.cz/item/CS_URS_2023_02/622335202</t>
  </si>
  <si>
    <t>5,0*(2*21,33+7,03)</t>
  </si>
  <si>
    <t>"ostění a nadpraží"</t>
  </si>
  <si>
    <t>0,1*(10*(1,2+2*1,8)+(0,8+2*1,97))</t>
  </si>
  <si>
    <t>"odečet otvorů"</t>
  </si>
  <si>
    <t>-(10*1,2*1,8+0,8*1,97)</t>
  </si>
  <si>
    <t>7</t>
  </si>
  <si>
    <t>622131121</t>
  </si>
  <si>
    <t>Podkladní a spojovací vrstva vnějších omítaných ploch penetrace nanášená ručně stěn</t>
  </si>
  <si>
    <t>1714536277</t>
  </si>
  <si>
    <t>https://podminky.urs.cz/item/CS_URS_2023_02/622131121</t>
  </si>
  <si>
    <t>8</t>
  </si>
  <si>
    <t>622142001R</t>
  </si>
  <si>
    <t>Potažení vnějších stěn sklovláknitým pletivem vtlačeným do tenkovrstvé hmoty, difuzně otevřený - podklad hrubý brizolit (vyšší spotřeba lepícího tmelu)</t>
  </si>
  <si>
    <t>1542413987</t>
  </si>
  <si>
    <t>(5,0+0,1)*(2*21,33+7,03)</t>
  </si>
  <si>
    <t>9</t>
  </si>
  <si>
    <t>622151031</t>
  </si>
  <si>
    <t>Penetrační nátěr vnějších pastovitých tenkovrstvých omítek silikonový stěn</t>
  </si>
  <si>
    <t>1821076431</t>
  </si>
  <si>
    <t>https://podminky.urs.cz/item/CS_URS_2023_02/622151031</t>
  </si>
  <si>
    <t>(5,0+0,1-0,3)*(2*21,33+7,03)</t>
  </si>
  <si>
    <t>10</t>
  </si>
  <si>
    <t>6225310R01</t>
  </si>
  <si>
    <t>Omítka tenkovrstvá silikonová s uhlíkovým vláknem vnějších ploch probarvená bez penetrace zatíraná (škrábaná), zrnitost 1,5 mm stěn</t>
  </si>
  <si>
    <t>1676763129</t>
  </si>
  <si>
    <t>11</t>
  </si>
  <si>
    <t>622151021</t>
  </si>
  <si>
    <t>Penetrační nátěr vnějších pastovitých tenkovrstvých omítek mozaikových akrylátový stěn</t>
  </si>
  <si>
    <t>1016253507</t>
  </si>
  <si>
    <t>https://podminky.urs.cz/item/CS_URS_2023_02/622151021</t>
  </si>
  <si>
    <t>"sokl"</t>
  </si>
  <si>
    <t>0,3*(2*21,33+7,03)</t>
  </si>
  <si>
    <t>12</t>
  </si>
  <si>
    <t>622511112</t>
  </si>
  <si>
    <t>Omítka tenkovrstvá akrylátová vnějších ploch probarvená bez penetrace mozaiková střednězrnná stěn</t>
  </si>
  <si>
    <t>1168481489</t>
  </si>
  <si>
    <t>https://podminky.urs.cz/item/CS_URS_2023_02/622511112</t>
  </si>
  <si>
    <t>13</t>
  </si>
  <si>
    <t>622143003</t>
  </si>
  <si>
    <t>Montáž omítkových profilů plastových, pozinkovaných nebo dřevěných upevněných vtlačením do podkladní vrstvy nebo přibitím rohových s tkaninou</t>
  </si>
  <si>
    <t>m</t>
  </si>
  <si>
    <t>1043165209</t>
  </si>
  <si>
    <t>https://podminky.urs.cz/item/CS_URS_2023_02/622143003</t>
  </si>
  <si>
    <t>10,0+39,94+12,8+12,0+5,0</t>
  </si>
  <si>
    <t>14</t>
  </si>
  <si>
    <t>M</t>
  </si>
  <si>
    <t>63127464</t>
  </si>
  <si>
    <t>profil rohový Al 15x15mm s výztužnou tkaninou š 100mm pro ETICS</t>
  </si>
  <si>
    <t>-1285364478</t>
  </si>
  <si>
    <t>"hlavní rohy objektu"</t>
  </si>
  <si>
    <t>2*5,0</t>
  </si>
  <si>
    <t>10*1,05 "Přepočtené koeficientem množství</t>
  </si>
  <si>
    <t>59051486</t>
  </si>
  <si>
    <t>profil rohový PVC 15x15mm s výztužnou tkaninou š 100mm pro ETICS</t>
  </si>
  <si>
    <t>1736772544</t>
  </si>
  <si>
    <t>10*2*1,8+2*1,97</t>
  </si>
  <si>
    <t>39,94*1,05 "Přepočtené koeficientem množství</t>
  </si>
  <si>
    <t>16</t>
  </si>
  <si>
    <t>59051510</t>
  </si>
  <si>
    <t>profil začišťovací s okapnicí PVC s výztužnou tkaninou pro nadpraží ETICS</t>
  </si>
  <si>
    <t>30424516</t>
  </si>
  <si>
    <t>10*1,2+0,8</t>
  </si>
  <si>
    <t>12,8*1,05 "Přepočtené koeficientem množství</t>
  </si>
  <si>
    <t>17</t>
  </si>
  <si>
    <t>59051512</t>
  </si>
  <si>
    <t>profil začišťovací s okapnicí PVC s výztužnou tkaninou pro parapet ETICS</t>
  </si>
  <si>
    <t>-858882324</t>
  </si>
  <si>
    <t>10*1,2</t>
  </si>
  <si>
    <t>12*1,05 "Přepočtené koeficientem množství</t>
  </si>
  <si>
    <t>18</t>
  </si>
  <si>
    <t>59051500</t>
  </si>
  <si>
    <t>profil dilatační stěnový PVC s výztužnou tkaninou pro ETICS</t>
  </si>
  <si>
    <t>1403392592</t>
  </si>
  <si>
    <t>5*1,05 "Přepočtené koeficientem množství</t>
  </si>
  <si>
    <t>19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</si>
  <si>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</si>
  <si>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</si>
  <si>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-397387164</t>
  </si>
  <si>
    <t>https://podminky.urs.cz/item/CS_URS_2023_02/622143004</t>
  </si>
  <si>
    <t>10*(1,2+2*1,8)+(0,8+2*1,97)</t>
  </si>
  <si>
    <t>20</t>
  </si>
  <si>
    <t>59051476</t>
  </si>
  <si>
    <t>profil začišťovací PVC 9mm s výztužnou tkaninou pro ostění ETICS</t>
  </si>
  <si>
    <t>-375425628</t>
  </si>
  <si>
    <t>52,74*1,05 "Přepočtené koeficientem množství</t>
  </si>
  <si>
    <t>629995101</t>
  </si>
  <si>
    <t>Očištění vnějších ploch tlakovou vodou omytím</t>
  </si>
  <si>
    <t>-247609076</t>
  </si>
  <si>
    <t>https://podminky.urs.cz/item/CS_URS_2023_02/629995101</t>
  </si>
  <si>
    <t>"stávající okap.chodníček"</t>
  </si>
  <si>
    <t>0,6*(21,33+7,03)</t>
  </si>
  <si>
    <t>22</t>
  </si>
  <si>
    <t>629991012</t>
  </si>
  <si>
    <t>Zakrytí vnějších ploch před znečištěním včetně pozdějšího odkrytí výplní otvorů a svislých ploch fólií přilepenou na začišťovací lištu</t>
  </si>
  <si>
    <t>-950594695</t>
  </si>
  <si>
    <t>https://podminky.urs.cz/item/CS_URS_2023_02/629991012</t>
  </si>
  <si>
    <t>10*1,2*1,8+0,8*1,97</t>
  </si>
  <si>
    <t>23</t>
  </si>
  <si>
    <t>637211131</t>
  </si>
  <si>
    <t>Okapový chodník z dlaždic betonových do kameniva s vyplněním spár drobným kamenivem, tl. dlaždic 40 mm</t>
  </si>
  <si>
    <t>1844196249</t>
  </si>
  <si>
    <t>https://podminky.urs.cz/item/CS_URS_2023_02/637211131</t>
  </si>
  <si>
    <t>P</t>
  </si>
  <si>
    <t>Poznámka k položce:_x000d_
dlaždice 60x60 cm</t>
  </si>
  <si>
    <t>0,6*(21,33+1,595)</t>
  </si>
  <si>
    <t>24</t>
  </si>
  <si>
    <t>637311131</t>
  </si>
  <si>
    <t>Okapový chodník z obrubníků betonových zahradních, se zalitím spár cementovou maltou do lože z betonu prostého</t>
  </si>
  <si>
    <t>-200555059</t>
  </si>
  <si>
    <t>https://podminky.urs.cz/item/CS_URS_2023_02/637311131</t>
  </si>
  <si>
    <t>0,6+21,33+1,595+0,6</t>
  </si>
  <si>
    <t>Ostatní konstrukce a práce, bourání</t>
  </si>
  <si>
    <t>25</t>
  </si>
  <si>
    <t>941321111</t>
  </si>
  <si>
    <t>Lešení řadové modulové těžké pracovní s podlahami s provozním zatížením tř. 4 do 300 kg/m2 šířky tř. SW09 od 0,9 do 1,2 m výšky do 10 m montáž</t>
  </si>
  <si>
    <t>-926889123</t>
  </si>
  <si>
    <t>https://podminky.urs.cz/item/CS_URS_2023_02/941321111</t>
  </si>
  <si>
    <t>4,0*(2*21,33+7,03+2*2*1,5)</t>
  </si>
  <si>
    <t>26</t>
  </si>
  <si>
    <t>941321211</t>
  </si>
  <si>
    <t>Lešení řadové modulové těžké pracovní s podlahami s provozním zatížením tř. 4 do 300 kg/m2 šířky tř. SW09 od 0,9 do 1,2 m výšky do 10 m příplatek k ceně za každý den použití</t>
  </si>
  <si>
    <t>-1487700748</t>
  </si>
  <si>
    <t>https://podminky.urs.cz/item/CS_URS_2023_02/941321211</t>
  </si>
  <si>
    <t>Poznámka k položce:_x000d_
30 dní</t>
  </si>
  <si>
    <t>222,76*30 "Přepočtené koeficientem množství</t>
  </si>
  <si>
    <t>27</t>
  </si>
  <si>
    <t>941321811</t>
  </si>
  <si>
    <t>Lešení řadové modulové těžké pracovní s podlahami s provozním zatížením tř. 4 do 300 kg/m2 šířky tř. SW09 od 0,9 do 1,2 m výšky do 10 m demontáž</t>
  </si>
  <si>
    <t>-1116745277</t>
  </si>
  <si>
    <t>https://podminky.urs.cz/item/CS_URS_2023_02/941321811</t>
  </si>
  <si>
    <t>28</t>
  </si>
  <si>
    <t>944511111</t>
  </si>
  <si>
    <t>Síť ochranná zavěšená na konstrukci lešení z textilie z umělých vláken montáž</t>
  </si>
  <si>
    <t>1252388222</t>
  </si>
  <si>
    <t>https://podminky.urs.cz/item/CS_URS_2023_02/944511111</t>
  </si>
  <si>
    <t>29</t>
  </si>
  <si>
    <t>944511211</t>
  </si>
  <si>
    <t>Síť ochranná zavěšená na konstrukci lešení z textilie z umělých vláken příplatek k ceně za každý den použití</t>
  </si>
  <si>
    <t>-1235660282</t>
  </si>
  <si>
    <t>https://podminky.urs.cz/item/CS_URS_2023_02/944511211</t>
  </si>
  <si>
    <t>30</t>
  </si>
  <si>
    <t>944511811</t>
  </si>
  <si>
    <t>Síť ochranná zavěšená na konstrukci lešení z textilie z umělých vláken demontáž</t>
  </si>
  <si>
    <t>73410783</t>
  </si>
  <si>
    <t>https://podminky.urs.cz/item/CS_URS_2023_02/944511811</t>
  </si>
  <si>
    <t>31</t>
  </si>
  <si>
    <t>952901111</t>
  </si>
  <si>
    <t>Vyčištění budov nebo objektů před předáním do užívání budov bytové nebo občanské výstavby, světlé výšky podlaží do 4 m</t>
  </si>
  <si>
    <t>-1521130331</t>
  </si>
  <si>
    <t>https://podminky.urs.cz/item/CS_URS_2023_02/952901111</t>
  </si>
  <si>
    <t>2,0*(2*21,33+7,03)</t>
  </si>
  <si>
    <t>32</t>
  </si>
  <si>
    <t>962081141</t>
  </si>
  <si>
    <t>Bourání zdiva příček nebo vybourání otvorů ze skleněných tvárnic, tl. do 150 mm</t>
  </si>
  <si>
    <t>-889351264</t>
  </si>
  <si>
    <t>https://podminky.urs.cz/item/CS_URS_2023_02/962081141</t>
  </si>
  <si>
    <t>10*1,2*1,8</t>
  </si>
  <si>
    <t>33</t>
  </si>
  <si>
    <t>978036141</t>
  </si>
  <si>
    <t>Otlučení cementových omítek vnějších ploch s vyškrabáním spar zdiva a s očištěním povrchu, v rozsahu přes 20 do 30 %</t>
  </si>
  <si>
    <t>-181301061</t>
  </si>
  <si>
    <t>https://podminky.urs.cz/item/CS_URS_2023_02/978036141</t>
  </si>
  <si>
    <t>34</t>
  </si>
  <si>
    <t>9509600R3</t>
  </si>
  <si>
    <t>Zajištění klimatizačních jednotek</t>
  </si>
  <si>
    <t>kus</t>
  </si>
  <si>
    <t>1712867259</t>
  </si>
  <si>
    <t>Poznámka k položce:_x000d_
- cena zahrnuje montáž a veškerý potřebný materiál</t>
  </si>
  <si>
    <t>997</t>
  </si>
  <si>
    <t>Přesun sutě</t>
  </si>
  <si>
    <t>35</t>
  </si>
  <si>
    <t>997013151</t>
  </si>
  <si>
    <t>Vnitrostaveništní doprava suti a vybouraných hmot vodorovně do 50 m svisle s omezením mechanizace pro budovy a haly výšky do 6 m</t>
  </si>
  <si>
    <t>881396794</t>
  </si>
  <si>
    <t>https://podminky.urs.cz/item/CS_URS_2023_02/997013151</t>
  </si>
  <si>
    <t>36</t>
  </si>
  <si>
    <t>997013501</t>
  </si>
  <si>
    <t>Odvoz suti a vybouraných hmot na skládku nebo meziskládku se složením, na vzdálenost do 1 km</t>
  </si>
  <si>
    <t>1874762166</t>
  </si>
  <si>
    <t>https://podminky.urs.cz/item/CS_URS_2023_02/997013501</t>
  </si>
  <si>
    <t>37</t>
  </si>
  <si>
    <t>997013509</t>
  </si>
  <si>
    <t>Odvoz suti a vybouraných hmot na skládku nebo meziskládku se složením, na vzdálenost Příplatek k ceně za každý další i započatý 1 km přes 1 km</t>
  </si>
  <si>
    <t>-1269961239</t>
  </si>
  <si>
    <t>https://podminky.urs.cz/item/CS_URS_2023_02/997013509</t>
  </si>
  <si>
    <t>Poznámka k položce:_x000d_
skládka do 3 km</t>
  </si>
  <si>
    <t>5,494*2 "Přepočtené koeficientem množství</t>
  </si>
  <si>
    <t>38</t>
  </si>
  <si>
    <t>997013871</t>
  </si>
  <si>
    <t>Poplatek za uložení stavebního odpadu na recyklační skládce (skládkovné) směsného stavebního a demoličního zatříděného do Katalogu odpadů pod kódem 17 09 04</t>
  </si>
  <si>
    <t>395027192</t>
  </si>
  <si>
    <t>https://podminky.urs.cz/item/CS_URS_2023_02/997013871</t>
  </si>
  <si>
    <t>998</t>
  </si>
  <si>
    <t>Přesun hmot</t>
  </si>
  <si>
    <t>39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</si>
  <si>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</si>
  <si>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</si>
  <si>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-960885185</t>
  </si>
  <si>
    <t>https://podminky.urs.cz/item/CS_URS_2023_02/998011001</t>
  </si>
  <si>
    <t>PSV</t>
  </si>
  <si>
    <t>Práce a dodávky PSV</t>
  </si>
  <si>
    <t>741</t>
  </si>
  <si>
    <t>Elektroinstalace - silnoproud</t>
  </si>
  <si>
    <t>40</t>
  </si>
  <si>
    <t>7419600R1</t>
  </si>
  <si>
    <t>Demontáž a zpětná montáž hromosvodu (fasáda)</t>
  </si>
  <si>
    <t>soubor</t>
  </si>
  <si>
    <t>-1474890867</t>
  </si>
  <si>
    <t>Poznámka k položce:_x000d_
- cena zahrnuje veškerý kotevní materiál</t>
  </si>
  <si>
    <t>41</t>
  </si>
  <si>
    <t>7419600R2</t>
  </si>
  <si>
    <t>Demontáž a zpětná montáž kabelového vedení (fasáda)</t>
  </si>
  <si>
    <t>1336220965</t>
  </si>
  <si>
    <t>Poznámka k položce:_x000d_
- investor na stavebě určí způsob zpětného uchycení (pod KZS, lišty vrchem)_x000d_
- cena zahrnuje veškerý kotevní materiál</t>
  </si>
  <si>
    <t>42</t>
  </si>
  <si>
    <t>7419600R3</t>
  </si>
  <si>
    <t>Zalištování kabelů na fasádě</t>
  </si>
  <si>
    <t>126827103</t>
  </si>
  <si>
    <t>Poznámka k položce:_x000d_
- investor na stavebě určí způsob zpětného uchycení (pod KZS, lišty vrchem)</t>
  </si>
  <si>
    <t>43</t>
  </si>
  <si>
    <t>998741102</t>
  </si>
  <si>
    <t>Přesun hmot pro silnoproud stanovený z hmotnosti přesunovaného materiálu vodorovná dopravní vzdálenost do 50 m v objektech výšky přes 6 do 12 m</t>
  </si>
  <si>
    <t>-696447332</t>
  </si>
  <si>
    <t>https://podminky.urs.cz/item/CS_URS_2023_02/998741102</t>
  </si>
  <si>
    <t>764</t>
  </si>
  <si>
    <t>Konstrukce klempířské</t>
  </si>
  <si>
    <t>44</t>
  </si>
  <si>
    <t>764002851</t>
  </si>
  <si>
    <t>Demontáž klempířských konstrukcí oplechování parapetů do suti</t>
  </si>
  <si>
    <t>1976607488</t>
  </si>
  <si>
    <t>https://podminky.urs.cz/item/CS_URS_2023_02/764002851</t>
  </si>
  <si>
    <t>45</t>
  </si>
  <si>
    <t>764216641</t>
  </si>
  <si>
    <t>Oplechování parapetů z pozinkovaného plechu s povrchovou úpravou rovných celoplošně lepené, bez rohů rš 160 mm</t>
  </si>
  <si>
    <t>-1613902881</t>
  </si>
  <si>
    <t>https://podminky.urs.cz/item/CS_URS_2023_02/764216641</t>
  </si>
  <si>
    <t>46</t>
  </si>
  <si>
    <t>998764101</t>
  </si>
  <si>
    <t>Přesun hmot pro konstrukce klempířské stanovený z hmotnosti přesunovaného materiálu vodorovná dopravní vzdálenost do 50 m v objektech výšky do 6 m</t>
  </si>
  <si>
    <t>-285233976</t>
  </si>
  <si>
    <t>https://podminky.urs.cz/item/CS_URS_2023_02/998764101</t>
  </si>
  <si>
    <t>766</t>
  </si>
  <si>
    <t>Konstrukce truhlářské</t>
  </si>
  <si>
    <t>47</t>
  </si>
  <si>
    <t>766622132</t>
  </si>
  <si>
    <t>Montáž oken plastových včetně montáže rámu plochy přes 1 m2 otevíravých do zdiva, výšky přes 1,5 do 2,5 m</t>
  </si>
  <si>
    <t>1226908248</t>
  </si>
  <si>
    <t>https://podminky.urs.cz/item/CS_URS_2023_02/766622132</t>
  </si>
  <si>
    <t>48</t>
  </si>
  <si>
    <t>6114005R</t>
  </si>
  <si>
    <t>okno plastové otevíravé/sklopné bezpečnostní dvojsklo přes plochu 1m2 v 1,5-2,5m</t>
  </si>
  <si>
    <t>-1003984931</t>
  </si>
  <si>
    <t>49</t>
  </si>
  <si>
    <t>998766101</t>
  </si>
  <si>
    <t>Přesun hmot pro konstrukce truhlářské stanovený z hmotnosti přesunovaného materiálu vodorovná dopravní vzdálenost do 50 m v objektech výšky do 6 m</t>
  </si>
  <si>
    <t>402157249</t>
  </si>
  <si>
    <t>https://podminky.urs.cz/item/CS_URS_2023_02/998766101</t>
  </si>
  <si>
    <t>767</t>
  </si>
  <si>
    <t>Konstrukce zámečnické</t>
  </si>
  <si>
    <t>50</t>
  </si>
  <si>
    <t>767620718</t>
  </si>
  <si>
    <t>Ostatní práce a doplňky při montáži oken a stěn montáž kování pákového uzávěru</t>
  </si>
  <si>
    <t>367527565</t>
  </si>
  <si>
    <t>https://podminky.urs.cz/item/CS_URS_2023_02/767620718</t>
  </si>
  <si>
    <t>51</t>
  </si>
  <si>
    <t>54913110</t>
  </si>
  <si>
    <t>kování uzávěr ventilační okenní pákový</t>
  </si>
  <si>
    <t>160724280</t>
  </si>
  <si>
    <t>52</t>
  </si>
  <si>
    <t>998767101</t>
  </si>
  <si>
    <t>Přesun hmot pro zámečnické konstrukce stanovený z hmotnosti přesunovaného materiálu vodorovná dopravní vzdálenost do 50 m v objektech výšky do 6 m</t>
  </si>
  <si>
    <t>-1833440120</t>
  </si>
  <si>
    <t>https://podminky.urs.cz/item/CS_URS_2023_02/998767101</t>
  </si>
  <si>
    <t>783</t>
  </si>
  <si>
    <t>Dokončovací práce - nátěry</t>
  </si>
  <si>
    <t>53</t>
  </si>
  <si>
    <t>783306807</t>
  </si>
  <si>
    <t>Odstranění nátěrů ze zámečnických konstrukcí odstraňovačem nátěrů s obroušením</t>
  </si>
  <si>
    <t>-497726631</t>
  </si>
  <si>
    <t>https://podminky.urs.cz/item/CS_URS_2023_02/783306807</t>
  </si>
  <si>
    <t>"požární žebřík"</t>
  </si>
  <si>
    <t>5,0*2*0,5</t>
  </si>
  <si>
    <t>"ostatní zámečnické výrobky"</t>
  </si>
  <si>
    <t>5,0</t>
  </si>
  <si>
    <t>54</t>
  </si>
  <si>
    <t>783314203</t>
  </si>
  <si>
    <t>Základní antikorozní nátěr zámečnických konstrukcí jednonásobný syntetický samozákladující</t>
  </si>
  <si>
    <t>846109184</t>
  </si>
  <si>
    <t>https://podminky.urs.cz/item/CS_URS_2023_02/783314203</t>
  </si>
  <si>
    <t>55</t>
  </si>
  <si>
    <t>783317101</t>
  </si>
  <si>
    <t>Krycí nátěr (email) zámečnických konstrukcí jednonásobný syntetický standardní</t>
  </si>
  <si>
    <t>1188223313</t>
  </si>
  <si>
    <t>https://podminky.urs.cz/item/CS_URS_2023_02/783317101</t>
  </si>
  <si>
    <t>02 - Administrativní část</t>
  </si>
  <si>
    <t xml:space="preserve">    3 - Svislé a kompletní konstrukce</t>
  </si>
  <si>
    <t xml:space="preserve">    5 - Komunikace pozemní</t>
  </si>
  <si>
    <t xml:space="preserve">    711 - Izolace proti vodě, vlhkosti a plynům</t>
  </si>
  <si>
    <t xml:space="preserve">    761 - Konstrukce prosvětlovací</t>
  </si>
  <si>
    <t>111211101</t>
  </si>
  <si>
    <t>Odstranění křovin a stromů s odstraněním kořenů ručně průměru kmene do 100 mm jakékoliv plochy v rovině nebo ve svahu o sklonu do 1:5</t>
  </si>
  <si>
    <t>248753405</t>
  </si>
  <si>
    <t>https://podminky.urs.cz/item/CS_URS_2023_02/111211101</t>
  </si>
  <si>
    <t>"úprava stávající zeleně"</t>
  </si>
  <si>
    <t>20,0*2,5</t>
  </si>
  <si>
    <t>113202111</t>
  </si>
  <si>
    <t>Vytrhání obrub s vybouráním lože, s přemístěním hmot na skládku na vzdálenost do 3 m nebo s naložením na dopravní prostředek z krajníků nebo obrubníků stojatých</t>
  </si>
  <si>
    <t>-262703456</t>
  </si>
  <si>
    <t>https://podminky.urs.cz/item/CS_URS_2023_02/113202111</t>
  </si>
  <si>
    <t>"09"</t>
  </si>
  <si>
    <t>2*(2,75+1,8)</t>
  </si>
  <si>
    <t>121112003</t>
  </si>
  <si>
    <t>Sejmutí ornice ručně při souvislé ploše, tl. vrstvy do 200 mm</t>
  </si>
  <si>
    <t>-1957153789</t>
  </si>
  <si>
    <t>https://podminky.urs.cz/item/CS_URS_2023_02/121112003</t>
  </si>
  <si>
    <t>2,75*1,8</t>
  </si>
  <si>
    <t>1253223172</t>
  </si>
  <si>
    <t>2,75*1,8*0,5</t>
  </si>
  <si>
    <t>"okapový chodníček"</t>
  </si>
  <si>
    <t>0,45*7,2*0,15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</si>
  <si>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</si>
  <si>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</si>
  <si>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370868592</t>
  </si>
  <si>
    <t>https://podminky.urs.cz/item/CS_URS_2023_02/162211311</t>
  </si>
  <si>
    <t>"09 - ornice - tam a do 11"</t>
  </si>
  <si>
    <t>2,75*1,8*0,15*2</t>
  </si>
  <si>
    <t>-1659922378</t>
  </si>
  <si>
    <t>-1027976184</t>
  </si>
  <si>
    <t>2,961*2 "Přepočtené koeficientem množství</t>
  </si>
  <si>
    <t>1769066867</t>
  </si>
  <si>
    <t>181311103</t>
  </si>
  <si>
    <t>Rozprostření a urovnání ornice v rovině nebo ve svahu sklonu do 1:5 ručně při souvislé ploše, tl. vrstvy do 200 mm</t>
  </si>
  <si>
    <t>-182744580</t>
  </si>
  <si>
    <t>https://podminky.urs.cz/item/CS_URS_2023_02/181311103</t>
  </si>
  <si>
    <t>"11"</t>
  </si>
  <si>
    <t>2,0*1,5</t>
  </si>
  <si>
    <t>271532212</t>
  </si>
  <si>
    <t>Podsyp pod základové konstrukce se zhutněním a urovnáním povrchu z kameniva hrubého, frakce 16 - 32 mm</t>
  </si>
  <si>
    <t>1802156196</t>
  </si>
  <si>
    <t>https://podminky.urs.cz/item/CS_URS_2023_02/271532212</t>
  </si>
  <si>
    <t>"04"</t>
  </si>
  <si>
    <t>2,74*1,28*0,1</t>
  </si>
  <si>
    <t>1585463778</t>
  </si>
  <si>
    <t>0,45*7,2*0,1</t>
  </si>
  <si>
    <t>Svislé a kompletní konstrukce</t>
  </si>
  <si>
    <t>319201321</t>
  </si>
  <si>
    <t>Vyrovnání nerovného povrchu vnitřního i vnějšího zdiva bez odsekání vadných cihel, maltou (s dodáním hmot) tl. do 30 mm</t>
  </si>
  <si>
    <t>2030701837</t>
  </si>
  <si>
    <t>https://podminky.urs.cz/item/CS_URS_2023_02/319201321</t>
  </si>
  <si>
    <t>Poznámka k položce:_x000d_
- hydrofobní malta např. ASOCREAT M30</t>
  </si>
  <si>
    <t>"spodní stavba"</t>
  </si>
  <si>
    <t>0,15*(30,94+10,03+3,49)</t>
  </si>
  <si>
    <t>"vnitřní povrch angl. dvorků"</t>
  </si>
  <si>
    <t>"07"</t>
  </si>
  <si>
    <t>0,8*2*(1,3+0,65)+0,8*1,3+0,22*2*(1,4+0,6)+1,4*0,6</t>
  </si>
  <si>
    <t>"12"</t>
  </si>
  <si>
    <t>0,35*((6*0,62+6*1,3)+(4*0,62+4*1,0)+2*2*(0,62+1,04)+2*(0,9+1,05))+3*0,62*1,3+2*0,62*1,0+2*0,62*1,04+0,9*1,05</t>
  </si>
  <si>
    <t>"14"</t>
  </si>
  <si>
    <t>2,655*2*(0,75+1,04)+0,75*1,04</t>
  </si>
  <si>
    <t>2*(0,84*2*(0,75+1,04)+0,75*1,04)</t>
  </si>
  <si>
    <t>Komunikace pozemní</t>
  </si>
  <si>
    <t>564231011</t>
  </si>
  <si>
    <t>Podklad nebo podsyp ze štěrkopísku ŠP s rozprostřením, vlhčením a zhutněním plochy jednotlivě do 100 m2, po zhutnění tl. 100 mm</t>
  </si>
  <si>
    <t>72133201</t>
  </si>
  <si>
    <t>https://podminky.urs.cz/item/CS_URS_2023_02/564231011</t>
  </si>
  <si>
    <t>Poznámka k položce:_x000d_
frakce 0-8 mm</t>
  </si>
  <si>
    <t>564831011</t>
  </si>
  <si>
    <t>Podklad ze štěrkodrti ŠD s rozprostřením a zhutněním plochy jednotlivě do 100 m2, po zhutnění tl. 100 mm</t>
  </si>
  <si>
    <t>454505245</t>
  </si>
  <si>
    <t>https://podminky.urs.cz/item/CS_URS_2023_02/564831011</t>
  </si>
  <si>
    <t>Poznámka k položce:_x000d_
frakce 8-16 mm</t>
  </si>
  <si>
    <t>564871011</t>
  </si>
  <si>
    <t>Podklad ze štěrkodrti ŠD s rozprostřením a zhutněním plochy jednotlivě do 100 m2, po zhutnění tl. 250 mm</t>
  </si>
  <si>
    <t>-945582270</t>
  </si>
  <si>
    <t>https://podminky.urs.cz/item/CS_URS_2023_02/564871011</t>
  </si>
  <si>
    <t>Poznámka k položce:_x000d_
frakce 16-32 mm</t>
  </si>
  <si>
    <t>577143111</t>
  </si>
  <si>
    <t>Asfaltový beton vrstva obrusná ACO 8 (ABJ) s rozprostřením a se zhutněním z nemodifikovaného asfaltu v pruhu šířky do 3 m, po zhutnění tl. 50 mm</t>
  </si>
  <si>
    <t>1185439935</t>
  </si>
  <si>
    <t>https://podminky.urs.cz/item/CS_URS_2023_02/577143111</t>
  </si>
  <si>
    <t>621221001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</si>
  <si>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do 40 mm</t>
  </si>
  <si>
    <t>433378188</t>
  </si>
  <si>
    <t>https://podminky.urs.cz/item/CS_URS_2023_02/621221001</t>
  </si>
  <si>
    <t>"římsa - podlouhlé okno"</t>
  </si>
  <si>
    <t>(0,1+0,16)*(9,05+6,3)</t>
  </si>
  <si>
    <t>63142020</t>
  </si>
  <si>
    <t>deska tepelně izolační minerální kontaktních fasád podélné vlákno λ=0,035-0,036 tl 40mm</t>
  </si>
  <si>
    <t>2010975437</t>
  </si>
  <si>
    <t>3,991*1,02 "Přepočtené koeficientem množství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</si>
  <si>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</si>
  <si>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</si>
  <si>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1627860405</t>
  </si>
  <si>
    <t>https://podminky.urs.cz/item/CS_URS_2023_02/622211041</t>
  </si>
  <si>
    <t>0,3*30,94+(0,3+0,65)/2*12,95+(0,73+0,355)/2*5,92</t>
  </si>
  <si>
    <t>28376022</t>
  </si>
  <si>
    <t>deska perimetrická fasádní soklová 150kPa λ=0,035 tl 180mm</t>
  </si>
  <si>
    <t>1304562568</t>
  </si>
  <si>
    <t>25,314*1,02 "Přepočtené koeficientem množství</t>
  </si>
  <si>
    <t>622221041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</si>
  <si>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160 do 200 mm</t>
  </si>
  <si>
    <t>841021495</t>
  </si>
  <si>
    <t>https://podminky.urs.cz/item/CS_URS_2023_02/622221041</t>
  </si>
  <si>
    <t>"fasáda"</t>
  </si>
  <si>
    <t>7,19*(30,94+10,03)+(7,19+0,35)*(2,92+30,94+5,92)+(7,19-4,6)*7,03</t>
  </si>
  <si>
    <t>-(17*1,5*1,8+4*0,6*0,9+1,3*3,0+0,9*2,0+0,9*2,15)</t>
  </si>
  <si>
    <t>-(14*1,5*1,8+6*0,6*0,9+(8,39+5,46)*1,7)</t>
  </si>
  <si>
    <t>-(1,2*1,2+1,2*1,6+1,2*1,2)</t>
  </si>
  <si>
    <t>63142030</t>
  </si>
  <si>
    <t>deska tepelně izolační minerální kontaktních fasád podélné vlákno λ=0,035-0,036 tl 180mm</t>
  </si>
  <si>
    <t>1056606157</t>
  </si>
  <si>
    <t>487,643*1,05 "Přepočtené koeficientem množství</t>
  </si>
  <si>
    <t>622251105</t>
  </si>
  <si>
    <t>Montáž kontaktního zateplení lepením a mechanickým kotvením Příplatek k cenám za zápustnou montáž kotev s použitím tepelněizolačních zátek na vnější stěny z minerální vlny</t>
  </si>
  <si>
    <t>1822959203</t>
  </si>
  <si>
    <t>https://podminky.urs.cz/item/CS_URS_2023_02/622251105</t>
  </si>
  <si>
    <t>622222001</t>
  </si>
  <si>
    <t>Montáž kontaktního zateplení vnějšího ostění, nadpraží nebo parapetu lepením z desek z minerální vlny s podélnou nebo kolmou orientací vláken nebo z kombinovaných desek hloubky špalet do 200 mm, tloušťky desek do 40 mm</t>
  </si>
  <si>
    <t>-855590863</t>
  </si>
  <si>
    <t>https://podminky.urs.cz/item/CS_URS_2023_02/622222001</t>
  </si>
  <si>
    <t>17*(1,5+2*1,8)+4*(0,6+2*0,9)+(1,3+2*3,0)+(0,9+2*2,0)+(0,9+2*2,15)</t>
  </si>
  <si>
    <t>14*(1,5+2*1,8)+6*(0,6+2*0,9)+(8,39+5,46+2*1,7)</t>
  </si>
  <si>
    <t>3*1,2+(1,2+2*1,6)+3*1,2</t>
  </si>
  <si>
    <t>ISV.8592248026949</t>
  </si>
  <si>
    <t>Isover TF PROFI 40mm, λD = 0,035 (W·m-1·K-1),1000x600x40mm(pro izolaci ostění), pevnost v tahu TR 10kPa, fasádní minerální izolace s podélným vláknem.</t>
  </si>
  <si>
    <t>625177224</t>
  </si>
  <si>
    <t>0,15*(17*(1,5+2*1,8)+4*(0,6+2*0,9)+(1,3+2*3,0)+(0,9+2*2,0)+(0,9+2*2,15))</t>
  </si>
  <si>
    <t>0,15*(14*(1,5+2*1,8)+6*(0,6+2*0,9)+(8,39+5,46+2*1,7))</t>
  </si>
  <si>
    <t>0,15*(3*1,2+(1,2+2*1,6)+3*1,2)</t>
  </si>
  <si>
    <t>34,253*1,02 "Přepočtené koeficientem množství</t>
  </si>
  <si>
    <t>622251231</t>
  </si>
  <si>
    <t>Montáž kontaktního zateplení lepením a mechanickým kotvením montáž každé další kotvy přes 8 ks/m2 vnějších stěn zápustné kotvení</t>
  </si>
  <si>
    <t>-1463255017</t>
  </si>
  <si>
    <t>https://podminky.urs.cz/item/CS_URS_2023_02/622251231</t>
  </si>
  <si>
    <t>59051213</t>
  </si>
  <si>
    <t>hmoždinka ETA univerzální šroubovací fasádní s kovovým trnem pro montáž TI 8x60x195mm</t>
  </si>
  <si>
    <t>1102734478</t>
  </si>
  <si>
    <t>622252001</t>
  </si>
  <si>
    <t>Montáž profilů kontaktního zateplení zakládacích soklových připevněných hmoždinkami</t>
  </si>
  <si>
    <t>946326458</t>
  </si>
  <si>
    <t>https://podminky.urs.cz/item/CS_URS_2023_02/622252001</t>
  </si>
  <si>
    <t>2*30,94+12,95+5,92</t>
  </si>
  <si>
    <t>59051653</t>
  </si>
  <si>
    <t>profil zakládací Al tl 0,7mm pro ETICS pro izolant tl 160mm</t>
  </si>
  <si>
    <t>-1896100857</t>
  </si>
  <si>
    <t>80,75*1,05 "Přepočtené koeficientem množství</t>
  </si>
  <si>
    <t>622325101</t>
  </si>
  <si>
    <t>Oprava vápenocementové omítky vnějších ploch stupně členitosti 1 hladké stěn, v rozsahu opravované plochy do 10%</t>
  </si>
  <si>
    <t>683193960</t>
  </si>
  <si>
    <t>https://podminky.urs.cz/item/CS_URS_2023_02/622325101</t>
  </si>
  <si>
    <t>"05"</t>
  </si>
  <si>
    <t>0,57*(1,26+2*0,8)</t>
  </si>
  <si>
    <t>"06"</t>
  </si>
  <si>
    <t>0,83*(1,28+2*0,8)</t>
  </si>
  <si>
    <t>621335201</t>
  </si>
  <si>
    <t>Oprava cementové škrábané (břízolitové) omítky vnějších ploch podhledů, v rozsahu opravované plochy do 10%</t>
  </si>
  <si>
    <t>1724370429</t>
  </si>
  <si>
    <t>https://podminky.urs.cz/item/CS_URS_2023_02/621335201</t>
  </si>
  <si>
    <t>-2060832601</t>
  </si>
  <si>
    <t>0,3*30,94+(0,3+0,65)/2*12,95+(0,65+0,73)/2*30,94+(0,73+0,355)/2*5,92</t>
  </si>
  <si>
    <t>0,15*(9*0,9*0,6+2*0,6*0,6)</t>
  </si>
  <si>
    <t>-(9*0,9*0,4+2*0,6*0,4)</t>
  </si>
  <si>
    <t>7,19*(2*30,94+12,95+5,92)+(7,19-4,6)*7,03</t>
  </si>
  <si>
    <t>-1102101194</t>
  </si>
  <si>
    <t>3*(7,19+0,35)+(7,19-4,6)</t>
  </si>
  <si>
    <t>17*2*1,8+4*2*0,9+2*3,0+2*2,0+2*2,15</t>
  </si>
  <si>
    <t>14*2*1,8+6*2*0,9+2*1,7</t>
  </si>
  <si>
    <t>2*1,2+2*1,6+2*1,2</t>
  </si>
  <si>
    <t>17*1,5+4*0,6+1,3+0,9+0,9</t>
  </si>
  <si>
    <t>14*1,5+6*0,6+(8,39+5,46)</t>
  </si>
  <si>
    <t>1,2+1,2+1,2</t>
  </si>
  <si>
    <t>17*1,5+4*0,6</t>
  </si>
  <si>
    <t>856944815</t>
  </si>
  <si>
    <t>25,21*1,05 "Přepočtené koeficientem množství</t>
  </si>
  <si>
    <t>-1383137044</t>
  </si>
  <si>
    <t>155,3*1,05 "Přepočtené koeficientem množství</t>
  </si>
  <si>
    <t>-1957715890</t>
  </si>
  <si>
    <t>73,05*1,05 "Přepočtené koeficientem množství</t>
  </si>
  <si>
    <t>1636956927</t>
  </si>
  <si>
    <t>69,95*1,05 "Přepočtené koeficientem množství</t>
  </si>
  <si>
    <t>1280802706</t>
  </si>
  <si>
    <t>1215664640</t>
  </si>
  <si>
    <t>228,35*1,05 "Přepočtené koeficientem množství</t>
  </si>
  <si>
    <t>1964846950</t>
  </si>
  <si>
    <t>"01 - přesah stříšky"</t>
  </si>
  <si>
    <t>0,2*(2*1,0+2,2)</t>
  </si>
  <si>
    <t>-2035401983</t>
  </si>
  <si>
    <t>-1156271633</t>
  </si>
  <si>
    <t>3,825*0,9-3*0,75*1,04+0,2*(3,825+2*0,9)</t>
  </si>
  <si>
    <t>-520787314</t>
  </si>
  <si>
    <t>1182799860</t>
  </si>
  <si>
    <t>17*1,5*1,8+4*0,6*0,9+1,3*3,0+0,9*2,0+0,9*2,15</t>
  </si>
  <si>
    <t>14*1,5*1,8+6*0,6*0,9+(8,39+5,46)*1,7</t>
  </si>
  <si>
    <t>1,2*1,2+1,2*1,6+1,2*1,2</t>
  </si>
  <si>
    <t>7*0,9*0,6+2*0,6*0,6</t>
  </si>
  <si>
    <t>787272538</t>
  </si>
  <si>
    <t>"01"</t>
  </si>
  <si>
    <t>1,48*2,03+0,26*(1,48+2*2,03)</t>
  </si>
  <si>
    <t>"02"</t>
  </si>
  <si>
    <t>1,5*(2,0+2*0,82)</t>
  </si>
  <si>
    <t>"03"</t>
  </si>
  <si>
    <t>0,82*(2,28+2*1,68)</t>
  </si>
  <si>
    <t>(1,5-0,82)*(2,28+2*0,82)</t>
  </si>
  <si>
    <t>"10"</t>
  </si>
  <si>
    <t>1,3*1,805+0,3*(1,805+2*1,3)</t>
  </si>
  <si>
    <t>"13"</t>
  </si>
  <si>
    <t>1,3*1,0+0,15*(1,3+2*1,0)</t>
  </si>
  <si>
    <t>"14 - vnější povrch angl. dvorku"</t>
  </si>
  <si>
    <t>"stávající bet. okap. chodníček"</t>
  </si>
  <si>
    <t>0,6*(6,22+3,02+1,14-0,6)</t>
  </si>
  <si>
    <t>1,2*(9,81+1,61+10,88)-(3,92*0,62+2,085*0,62+1,3*1,0+2*1,04*0,62+0,9*1,05+1,4*0,6)</t>
  </si>
  <si>
    <t>631311125</t>
  </si>
  <si>
    <t>Mazanina z betonu prostého bez zvýšených nároků na prostředí tl. přes 80 do 120 mm tř. C 20/25</t>
  </si>
  <si>
    <t>-1852247429</t>
  </si>
  <si>
    <t>https://podminky.urs.cz/item/CS_URS_2023_02/631311125</t>
  </si>
  <si>
    <t>632451021</t>
  </si>
  <si>
    <t>Potěr cementový vyrovnávací z malty (MC-15) v pásu o průměrné (střední) tl. od 10 do 20 mm</t>
  </si>
  <si>
    <t>1698498141</t>
  </si>
  <si>
    <t>https://podminky.urs.cz/item/CS_URS_2023_02/632451021</t>
  </si>
  <si>
    <t>"pod klempířské prvky"</t>
  </si>
  <si>
    <t>1,5*2,0</t>
  </si>
  <si>
    <t>2,28*1,68</t>
  </si>
  <si>
    <t>1,26*0,8</t>
  </si>
  <si>
    <t>1,28*0,8</t>
  </si>
  <si>
    <t>1916993413</t>
  </si>
  <si>
    <t>0,4*7,2</t>
  </si>
  <si>
    <t>-1169736784</t>
  </si>
  <si>
    <t>0,4+7,2</t>
  </si>
  <si>
    <t>632450131</t>
  </si>
  <si>
    <t>Potěr cementový vyrovnávací ze suchých směsí v ploše o průměrné (střední) tl. od 10 do 20 mm</t>
  </si>
  <si>
    <t>1846578086</t>
  </si>
  <si>
    <t>https://podminky.urs.cz/item/CS_URS_2023_02/632450131</t>
  </si>
  <si>
    <t>Poznámka k položce:_x000d_
- např. PCI Polycreat K30 Rapid</t>
  </si>
  <si>
    <t>-1287059258</t>
  </si>
  <si>
    <t>7,0*(2*30,94+12,95+5,92+3*2*1,5)</t>
  </si>
  <si>
    <t>-1081505466</t>
  </si>
  <si>
    <t>628,25*30 "Přepočtené koeficientem množství</t>
  </si>
  <si>
    <t>-317128831</t>
  </si>
  <si>
    <t>-771793033</t>
  </si>
  <si>
    <t>1957936578</t>
  </si>
  <si>
    <t>56</t>
  </si>
  <si>
    <t>-2118107841</t>
  </si>
  <si>
    <t>57</t>
  </si>
  <si>
    <t>643770397</t>
  </si>
  <si>
    <t>2,0*(2*30,94+12,95+5,92)</t>
  </si>
  <si>
    <t>58</t>
  </si>
  <si>
    <t>952902041</t>
  </si>
  <si>
    <t>Čištění budov při provádění oprav a udržovacích prací podlah hladkých drhnutím s chemickými prostředky</t>
  </si>
  <si>
    <t>-1858797246</t>
  </si>
  <si>
    <t>https://podminky.urs.cz/item/CS_URS_2023_02/952902041</t>
  </si>
  <si>
    <t>59</t>
  </si>
  <si>
    <t>962042321</t>
  </si>
  <si>
    <t>Bourání zdiva z betonu prostého nadzákladového objemu přes 1 m3</t>
  </si>
  <si>
    <t>-1788051260</t>
  </si>
  <si>
    <t>https://podminky.urs.cz/item/CS_URS_2023_02/962042321</t>
  </si>
  <si>
    <t>0,8*2,0*1,5</t>
  </si>
  <si>
    <t>60</t>
  </si>
  <si>
    <t>1538886521</t>
  </si>
  <si>
    <t>61</t>
  </si>
  <si>
    <t>963042819</t>
  </si>
  <si>
    <t>Bourání schodišťových stupňů betonových zhotovených na místě</t>
  </si>
  <si>
    <t>2020949531</t>
  </si>
  <si>
    <t>https://podminky.urs.cz/item/CS_URS_2023_02/963042819</t>
  </si>
  <si>
    <t>4*2,74</t>
  </si>
  <si>
    <t>62</t>
  </si>
  <si>
    <t>968062244</t>
  </si>
  <si>
    <t>Vybourání dřevěných rámů oken s křídly, dveřních zárubní, vrat, stěn, ostění nebo obkladů rámů oken s křídly jednoduchých, plochy do 1 m2</t>
  </si>
  <si>
    <t>-734739839</t>
  </si>
  <si>
    <t>https://podminky.urs.cz/item/CS_URS_2023_02/968062244</t>
  </si>
  <si>
    <t xml:space="preserve">"1.PP"    3*0,9*0,6+2*0,6*0,6</t>
  </si>
  <si>
    <t>63</t>
  </si>
  <si>
    <t>978015321</t>
  </si>
  <si>
    <t>Otlučení vápenných nebo vápenocementových omítek vnějších ploch s vyškrabáním spar a s očištěním zdiva stupně členitosti 1 a 2, v rozsahu do 10 %</t>
  </si>
  <si>
    <t>-709398146</t>
  </si>
  <si>
    <t>https://podminky.urs.cz/item/CS_URS_2023_02/978015321</t>
  </si>
  <si>
    <t>64</t>
  </si>
  <si>
    <t>978036121</t>
  </si>
  <si>
    <t>Otlučení cementových omítek vnějších ploch s vyškrabáním spar zdiva a s očištěním povrchu, v rozsahu do 10 %</t>
  </si>
  <si>
    <t>-44654110</t>
  </si>
  <si>
    <t>https://podminky.urs.cz/item/CS_URS_2023_02/978036121</t>
  </si>
  <si>
    <t>65</t>
  </si>
  <si>
    <t>-1446153041</t>
  </si>
  <si>
    <t>66</t>
  </si>
  <si>
    <t>985112112</t>
  </si>
  <si>
    <t>Odsekání degradovaného betonu stěn, tloušťky přes 10 do 30 mm</t>
  </si>
  <si>
    <t>1040296132</t>
  </si>
  <si>
    <t>https://podminky.urs.cz/item/CS_URS_2023_02/985112112</t>
  </si>
  <si>
    <t>67</t>
  </si>
  <si>
    <t>985112192</t>
  </si>
  <si>
    <t>Odsekání degradovaného betonu Příplatek k cenám za práci ve stísněném prostoru</t>
  </si>
  <si>
    <t>1335659932</t>
  </si>
  <si>
    <t>https://podminky.urs.cz/item/CS_URS_2023_02/985112192</t>
  </si>
  <si>
    <t>68</t>
  </si>
  <si>
    <t>985112193</t>
  </si>
  <si>
    <t>Odsekání degradovaného betonu Příplatek k cenám za plochu do 10 m2 jednotlivě</t>
  </si>
  <si>
    <t>1238830445</t>
  </si>
  <si>
    <t>https://podminky.urs.cz/item/CS_URS_2023_02/985112193</t>
  </si>
  <si>
    <t>69</t>
  </si>
  <si>
    <t>985131311</t>
  </si>
  <si>
    <t>Očištění ploch stěn, rubu kleneb a podlah ruční dočištění ocelovými kartáči</t>
  </si>
  <si>
    <t>-1159803394</t>
  </si>
  <si>
    <t>https://podminky.urs.cz/item/CS_URS_2023_02/985131311</t>
  </si>
  <si>
    <t>70</t>
  </si>
  <si>
    <t>985311113</t>
  </si>
  <si>
    <t>Reprofilace betonu sanačními maltami na cementové bázi ručně stěn, tloušťky přes 20 do 30 mm</t>
  </si>
  <si>
    <t>1697837620</t>
  </si>
  <si>
    <t>https://podminky.urs.cz/item/CS_URS_2023_02/985311113</t>
  </si>
  <si>
    <t>71</t>
  </si>
  <si>
    <t>985321111</t>
  </si>
  <si>
    <t>Ochranný nátěr betonářské výztuže 1 vrstva tloušťky 1 mm na cementové bázi stěn, líce kleneb a podhledů</t>
  </si>
  <si>
    <t>-2109111497</t>
  </si>
  <si>
    <t>https://podminky.urs.cz/item/CS_URS_2023_02/985321111</t>
  </si>
  <si>
    <t>72</t>
  </si>
  <si>
    <t>985323111</t>
  </si>
  <si>
    <t>Spojovací můstek reprofilovaného betonu na cementové bázi, tloušťky 1 mm</t>
  </si>
  <si>
    <t>-177498111</t>
  </si>
  <si>
    <t>https://podminky.urs.cz/item/CS_URS_2023_02/985323111</t>
  </si>
  <si>
    <t>73</t>
  </si>
  <si>
    <t>9509600R4</t>
  </si>
  <si>
    <t>Demontáž a zpětná montáž klimatizačních jednotek vč. prodloužených konzol</t>
  </si>
  <si>
    <t>1607795407</t>
  </si>
  <si>
    <t>74</t>
  </si>
  <si>
    <t>9509600R5</t>
  </si>
  <si>
    <t>Demontáž a zpětná montáž požárního žebříku vč. prodloužených konzol</t>
  </si>
  <si>
    <t>1901593825</t>
  </si>
  <si>
    <t>75</t>
  </si>
  <si>
    <t>9509600R6</t>
  </si>
  <si>
    <t>Demontáž a zpětná montáž cedulí</t>
  </si>
  <si>
    <t>2118659767</t>
  </si>
  <si>
    <t>76</t>
  </si>
  <si>
    <t>-886215017</t>
  </si>
  <si>
    <t>77</t>
  </si>
  <si>
    <t>1372486534</t>
  </si>
  <si>
    <t>78</t>
  </si>
  <si>
    <t>785957229</t>
  </si>
  <si>
    <t>20,608*2 "Přepočtené koeficientem množství</t>
  </si>
  <si>
    <t>79</t>
  </si>
  <si>
    <t>-933560279</t>
  </si>
  <si>
    <t>80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</si>
  <si>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</si>
  <si>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</si>
  <si>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295174240</t>
  </si>
  <si>
    <t>https://podminky.urs.cz/item/CS_URS_2023_02/998011002</t>
  </si>
  <si>
    <t>711</t>
  </si>
  <si>
    <t>Izolace proti vodě, vlhkosti a plynům</t>
  </si>
  <si>
    <t>81</t>
  </si>
  <si>
    <t>711113127</t>
  </si>
  <si>
    <t>Izolace proti zemní vlhkosti natěradly a tmely za studena na ploše svislé S těsnicí stěrkou jednosložkovu na bázi cementu</t>
  </si>
  <si>
    <t>869394422</t>
  </si>
  <si>
    <t>https://podminky.urs.cz/item/CS_URS_2023_02/711113127</t>
  </si>
  <si>
    <t>Poznámka k položce:_x000d_
- např. Aquafin RB400, celková tl. 2,5 mm</t>
  </si>
  <si>
    <t>82</t>
  </si>
  <si>
    <t>998711102</t>
  </si>
  <si>
    <t>Přesun hmot pro izolace proti vodě, vlhkosti a plynům stanovený z hmotnosti přesunovaného materiálu vodorovná dopravní vzdálenost do 50 m v objektech výšky přes 6 do 12 m</t>
  </si>
  <si>
    <t>-722910388</t>
  </si>
  <si>
    <t>https://podminky.urs.cz/item/CS_URS_2023_02/998711102</t>
  </si>
  <si>
    <t>83</t>
  </si>
  <si>
    <t>-1902131465</t>
  </si>
  <si>
    <t>Poznámka k položce:_x000d_
- cena zahrnuje veškerý kotevní a podružný materiál</t>
  </si>
  <si>
    <t>84</t>
  </si>
  <si>
    <t>308936569</t>
  </si>
  <si>
    <t>85</t>
  </si>
  <si>
    <t>183601980</t>
  </si>
  <si>
    <t>86</t>
  </si>
  <si>
    <t>-1422966629</t>
  </si>
  <si>
    <t>761</t>
  </si>
  <si>
    <t>Konstrukce prosvětlovací</t>
  </si>
  <si>
    <t>87</t>
  </si>
  <si>
    <t>761661903</t>
  </si>
  <si>
    <t>Dodatečné úpravy sklepních světlíků (anglických dvorků ) očištění nanesených nečistot a omytí tlakovou vodou, světlíků hloubky přes 0,60 do 1,00 m</t>
  </si>
  <si>
    <t>-1630833835</t>
  </si>
  <si>
    <t>https://podminky.urs.cz/item/CS_URS_2023_02/761661903</t>
  </si>
  <si>
    <t xml:space="preserve">"07"   2</t>
  </si>
  <si>
    <t xml:space="preserve">"12"  8</t>
  </si>
  <si>
    <t xml:space="preserve">"14"  3</t>
  </si>
  <si>
    <t>88</t>
  </si>
  <si>
    <t>998761102</t>
  </si>
  <si>
    <t>Přesun hmot pro konstrukce prosvětlovací stanovený z hmotnosti přesunovaného materiálu vodorovná dopravní vzdálenost do 50 m v objektech výšky přes 6 do 12 m</t>
  </si>
  <si>
    <t>-1341702989</t>
  </si>
  <si>
    <t>https://podminky.urs.cz/item/CS_URS_2023_02/998761102</t>
  </si>
  <si>
    <t>89</t>
  </si>
  <si>
    <t>-1031681485</t>
  </si>
  <si>
    <t>90</t>
  </si>
  <si>
    <t>764002861</t>
  </si>
  <si>
    <t>Demontáž klempířských konstrukcí oplechování říms do suti</t>
  </si>
  <si>
    <t>-106590877</t>
  </si>
  <si>
    <t>https://podminky.urs.cz/item/CS_URS_2023_02/764002861</t>
  </si>
  <si>
    <t>"podlouhlé okno"</t>
  </si>
  <si>
    <t>9,05+6,3</t>
  </si>
  <si>
    <t>2,0</t>
  </si>
  <si>
    <t>2,28+2,28</t>
  </si>
  <si>
    <t>1,26</t>
  </si>
  <si>
    <t>1,28</t>
  </si>
  <si>
    <t>91</t>
  </si>
  <si>
    <t>764216645</t>
  </si>
  <si>
    <t>Oplechování parapetů z pozinkovaného plechu s povrchovou úpravou rovných celoplošně lepené, bez rohů rš 400 mm</t>
  </si>
  <si>
    <t>-629437601</t>
  </si>
  <si>
    <t>https://podminky.urs.cz/item/CS_URS_2023_02/764216645</t>
  </si>
  <si>
    <t>92</t>
  </si>
  <si>
    <t>764218624</t>
  </si>
  <si>
    <t>Oplechování říms a ozdobných prvků z pozinkovaného plechu s povrchovou úpravou rovných, bez rohů celoplošně lepené rš 330 mm</t>
  </si>
  <si>
    <t>-1887094451</t>
  </si>
  <si>
    <t>https://podminky.urs.cz/item/CS_URS_2023_02/764218624</t>
  </si>
  <si>
    <t>93</t>
  </si>
  <si>
    <t>764218631</t>
  </si>
  <si>
    <t>Oplechování říms a ozdobných prvků z pozinkovaného plechu s povrchovou úpravou rovných, bez rohů celoplošně lepené přes rš 670 mm</t>
  </si>
  <si>
    <t>673809849</t>
  </si>
  <si>
    <t>https://podminky.urs.cz/item/CS_URS_2023_02/764218631</t>
  </si>
  <si>
    <t>2,28*0,86+2,28*0,82</t>
  </si>
  <si>
    <t>94</t>
  </si>
  <si>
    <t>998764102</t>
  </si>
  <si>
    <t>Přesun hmot pro konstrukce klempířské stanovený z hmotnosti přesunovaného materiálu vodorovná dopravní vzdálenost do 50 m v objektech výšky přes 6 do 12 m</t>
  </si>
  <si>
    <t>86944915</t>
  </si>
  <si>
    <t>https://podminky.urs.cz/item/CS_URS_2023_02/998764102</t>
  </si>
  <si>
    <t>95</t>
  </si>
  <si>
    <t>766622115</t>
  </si>
  <si>
    <t>Montáž oken plastových včetně montáže rámu plochy přes 1 m2 pevných do zdiva, výšky do 1,5 m</t>
  </si>
  <si>
    <t>-1977368839</t>
  </si>
  <si>
    <t>https://podminky.urs.cz/item/CS_URS_2023_02/766622115</t>
  </si>
  <si>
    <t xml:space="preserve">"T4"  1,2*1,2</t>
  </si>
  <si>
    <t>96</t>
  </si>
  <si>
    <t>6114004R</t>
  </si>
  <si>
    <t>okno plastové s fixním zasklením bezpečnostním dvojsklem přes plochu 1m2 do v 1,5m</t>
  </si>
  <si>
    <t>-2082449371</t>
  </si>
  <si>
    <t>97</t>
  </si>
  <si>
    <t>766622116</t>
  </si>
  <si>
    <t>Montáž oken plastových včetně montáže rámu plochy přes 1 m2 pevných do zdiva, výšky přes 1,5 do 2,5 m</t>
  </si>
  <si>
    <t>-335207639</t>
  </si>
  <si>
    <t>https://podminky.urs.cz/item/CS_URS_2023_02/766622116</t>
  </si>
  <si>
    <t xml:space="preserve">"T3"  1,2*1,6</t>
  </si>
  <si>
    <t>98</t>
  </si>
  <si>
    <t>61140045</t>
  </si>
  <si>
    <t>okno plastové s fixním zasklením dvojsklo přes plochu 1m2 v 1,5-2,5m</t>
  </si>
  <si>
    <t>12524814</t>
  </si>
  <si>
    <t>99</t>
  </si>
  <si>
    <t>766622131</t>
  </si>
  <si>
    <t>Montáž oken plastových včetně montáže rámu plochy přes 1 m2 otevíravých do zdiva, výšky do 1,5 m</t>
  </si>
  <si>
    <t>1264133156</t>
  </si>
  <si>
    <t>https://podminky.urs.cz/item/CS_URS_2023_02/766622131</t>
  </si>
  <si>
    <t xml:space="preserve">"T2"   1,2*1,2</t>
  </si>
  <si>
    <t>100</t>
  </si>
  <si>
    <t>61140051</t>
  </si>
  <si>
    <t>okno plastové otevíravé/sklopné dvojsklo přes plochu 1m2 do v 1,5m</t>
  </si>
  <si>
    <t>-1050362206</t>
  </si>
  <si>
    <t>101</t>
  </si>
  <si>
    <t>766622216</t>
  </si>
  <si>
    <t>Montáž oken plastových plochy do 1 m2 včetně montáže rámu otevíravých do zdiva</t>
  </si>
  <si>
    <t>1322392025</t>
  </si>
  <si>
    <t>https://podminky.urs.cz/item/CS_URS_2023_02/766622216</t>
  </si>
  <si>
    <t xml:space="preserve">"1.PP"    5</t>
  </si>
  <si>
    <t>102</t>
  </si>
  <si>
    <t>61140049</t>
  </si>
  <si>
    <t>okno plastové otevíravé/sklopné dvojsklo do plochy 1m2</t>
  </si>
  <si>
    <t>-661598802</t>
  </si>
  <si>
    <t>103</t>
  </si>
  <si>
    <t>766694116</t>
  </si>
  <si>
    <t>Montáž ostatních truhlářských konstrukcí parapetních desek dřevěných nebo plastových šířky do 300 mm</t>
  </si>
  <si>
    <t>741382682</t>
  </si>
  <si>
    <t>https://podminky.urs.cz/item/CS_URS_2023_02/766694116</t>
  </si>
  <si>
    <t>104</t>
  </si>
  <si>
    <t>61144401</t>
  </si>
  <si>
    <t>parapet plastový vnitřní komůrkový tl 20mm š 250mm</t>
  </si>
  <si>
    <t>-388948543</t>
  </si>
  <si>
    <t>105</t>
  </si>
  <si>
    <t>61144019</t>
  </si>
  <si>
    <t>koncovka k parapetu plastovému vnitřnímu 1 pár</t>
  </si>
  <si>
    <t>sada</t>
  </si>
  <si>
    <t>1204314101</t>
  </si>
  <si>
    <t>106</t>
  </si>
  <si>
    <t>998766102</t>
  </si>
  <si>
    <t>Přesun hmot pro konstrukce truhlářské stanovený z hmotnosti přesunovaného materiálu vodorovná dopravní vzdálenost do 50 m v objektech výšky přes 6 do 12 m</t>
  </si>
  <si>
    <t>1983967327</t>
  </si>
  <si>
    <t>https://podminky.urs.cz/item/CS_URS_2023_02/998766102</t>
  </si>
  <si>
    <t>107</t>
  </si>
  <si>
    <t>767122811</t>
  </si>
  <si>
    <t>Demontáž stěn a příček s výplní z drátěné sítě šroubovaných</t>
  </si>
  <si>
    <t>-1860173769</t>
  </si>
  <si>
    <t>https://podminky.urs.cz/item/CS_URS_2023_02/767122811</t>
  </si>
  <si>
    <t>"08 - demontáž vč. střechy"</t>
  </si>
  <si>
    <t>2,3*(4,145+2*2,0)+4,145*2,0</t>
  </si>
  <si>
    <t>108</t>
  </si>
  <si>
    <t>767893811</t>
  </si>
  <si>
    <t>Demontáž stříšek nad venkovními vstupy z kovových profilů, výplň z umělých hmot</t>
  </si>
  <si>
    <t>1404635381</t>
  </si>
  <si>
    <t>https://podminky.urs.cz/item/CS_URS_2023_02/767893811</t>
  </si>
  <si>
    <t>109</t>
  </si>
  <si>
    <t>-1716983117</t>
  </si>
  <si>
    <t xml:space="preserve">"T2"   1</t>
  </si>
  <si>
    <t>110</t>
  </si>
  <si>
    <t>1093972337</t>
  </si>
  <si>
    <t>111</t>
  </si>
  <si>
    <t>767590120</t>
  </si>
  <si>
    <t>Montáž podlahových konstrukcí podlahových roštů, podlah připevněných šroubováním</t>
  </si>
  <si>
    <t>kg</t>
  </si>
  <si>
    <t>1160263032</t>
  </si>
  <si>
    <t>https://podminky.urs.cz/item/CS_URS_2023_02/767590120</t>
  </si>
  <si>
    <t>Poznámka k položce:_x000d_
- vč. podložek</t>
  </si>
  <si>
    <t>"pororošty"</t>
  </si>
  <si>
    <t>(0,7*1,35+1,45*0,65)*19,36</t>
  </si>
  <si>
    <t>"profil L40/3"</t>
  </si>
  <si>
    <t>(2*(0,7+1,35)+2*(1,45+0,65))*1,84</t>
  </si>
  <si>
    <t>0,8*1,1*19,36</t>
  </si>
  <si>
    <t>2*(0,8+1,1)*1,84</t>
  </si>
  <si>
    <t>112</t>
  </si>
  <si>
    <t>5534706R1</t>
  </si>
  <si>
    <t>rošt svařovaný žárově zinkovaný velikost 34/38-30/2 mm 700x1350mm</t>
  </si>
  <si>
    <t>-256661351</t>
  </si>
  <si>
    <t>113</t>
  </si>
  <si>
    <t>5534706R2</t>
  </si>
  <si>
    <t>rošt svařovaný žárově zinkovaný velikost 34/38-30/2 mm 800x1100mm</t>
  </si>
  <si>
    <t>1212825499</t>
  </si>
  <si>
    <t>114</t>
  </si>
  <si>
    <t>13010412</t>
  </si>
  <si>
    <t>úhelník ocelový rovnostranný jakost S235JR (11 375) 40x40x3mm</t>
  </si>
  <si>
    <t>219441374</t>
  </si>
  <si>
    <t>(2*(0,7+1,35)+2*(1,45+0,65))*1,84*0,001</t>
  </si>
  <si>
    <t>2*(0,8+1,1)*1,84*0,001</t>
  </si>
  <si>
    <t>0,022*1,08 "Přepočtené koeficientem množství</t>
  </si>
  <si>
    <t>115</t>
  </si>
  <si>
    <t>767893123</t>
  </si>
  <si>
    <t>Montáž stříšek nad venkovními vstupy z kovových profilů kotvených k nosné konstrukci pomocí konzol, výplň z umělých hmot oblouková, šířky do 1,50 m</t>
  </si>
  <si>
    <t>-3173806</t>
  </si>
  <si>
    <t>https://podminky.urs.cz/item/CS_URS_2023_02/767893123</t>
  </si>
  <si>
    <t>116</t>
  </si>
  <si>
    <t>28319011</t>
  </si>
  <si>
    <t>stříška vchodová oblouková, kotvená pomocí konzol, hliníkový rám, výplň dutinkový polykarbonát 1500x820mm</t>
  </si>
  <si>
    <t>-1931441288</t>
  </si>
  <si>
    <t>117</t>
  </si>
  <si>
    <t>767995111</t>
  </si>
  <si>
    <t>Montáž ostatních atypických zámečnických konstrukcí hmotnosti do 5 kg</t>
  </si>
  <si>
    <t>-459519774</t>
  </si>
  <si>
    <t>https://podminky.urs.cz/item/CS_URS_2023_02/767995111</t>
  </si>
  <si>
    <t>2*0,75*0,6*0,5</t>
  </si>
  <si>
    <t>2*2,0*0,5*0,5</t>
  </si>
  <si>
    <t>0,6*0,35*0,5</t>
  </si>
  <si>
    <t>118</t>
  </si>
  <si>
    <t>55341425R</t>
  </si>
  <si>
    <t>síťka proti hmyzu do větracích mřížek</t>
  </si>
  <si>
    <t>438001839</t>
  </si>
  <si>
    <t>2*0,75*0,6</t>
  </si>
  <si>
    <t>2*2,0*0,5</t>
  </si>
  <si>
    <t>0,6*0,35</t>
  </si>
  <si>
    <t>119</t>
  </si>
  <si>
    <t>998767102</t>
  </si>
  <si>
    <t>Přesun hmot pro zámečnické konstrukce stanovený z hmotnosti přesunovaného materiálu vodorovná dopravní vzdálenost do 50 m v objektech výšky přes 6 do 12 m</t>
  </si>
  <si>
    <t>324665231</t>
  </si>
  <si>
    <t>https://podminky.urs.cz/item/CS_URS_2023_02/998767102</t>
  </si>
  <si>
    <t>120</t>
  </si>
  <si>
    <t>1332157323</t>
  </si>
  <si>
    <t>8,0*2*0,5</t>
  </si>
  <si>
    <t>2*0,75*0,6*2</t>
  </si>
  <si>
    <t>2*2,0*0,5*2</t>
  </si>
  <si>
    <t>0,6*0,35*2</t>
  </si>
  <si>
    <t>0,4*0,6*2</t>
  </si>
  <si>
    <t>15,0</t>
  </si>
  <si>
    <t>121</t>
  </si>
  <si>
    <t>1019415895</t>
  </si>
  <si>
    <t>122</t>
  </si>
  <si>
    <t>-788027385</t>
  </si>
  <si>
    <t>123</t>
  </si>
  <si>
    <t>783913151</t>
  </si>
  <si>
    <t>Penetrační nátěr betonových podlah hladkých (z pohledového nebo gletovaného betonu, stěrky apod.) syntetický</t>
  </si>
  <si>
    <t>749291318</t>
  </si>
  <si>
    <t>https://podminky.urs.cz/item/CS_URS_2023_02/783913151</t>
  </si>
  <si>
    <t>Poznámka k položce:_x000d_
- např. PCI Gisogrund 404</t>
  </si>
  <si>
    <t>124</t>
  </si>
  <si>
    <t>783932171</t>
  </si>
  <si>
    <t>Vyrovnání podkladu betonových podlah celoplošně, tloušťky do 3 mm modifikovanou cementovou stěrkou</t>
  </si>
  <si>
    <t>935804653</t>
  </si>
  <si>
    <t>https://podminky.urs.cz/item/CS_URS_2023_02/783932171</t>
  </si>
  <si>
    <t>Poznámka k položce:_x000d_
- např. PCI Zemtec Outdoor</t>
  </si>
  <si>
    <t>125</t>
  </si>
  <si>
    <t>783917161</t>
  </si>
  <si>
    <t>Krycí (uzavírací) nátěr betonových podlah dvojnásobný syntetický</t>
  </si>
  <si>
    <t>-1436247977</t>
  </si>
  <si>
    <t>https://podminky.urs.cz/item/CS_URS_2023_02/783917161</t>
  </si>
  <si>
    <t>Poznámka k položce:_x000d_
- např. PCI Zemtec Protect</t>
  </si>
  <si>
    <t>126</t>
  </si>
  <si>
    <t>783997151</t>
  </si>
  <si>
    <t>Krycí (uzavírací) nátěr betonových podlah Příplatek k cenám za protiskluznou vrstvu prosypem křemičitým pískem nebo skleněnými kuličkami</t>
  </si>
  <si>
    <t>612121651</t>
  </si>
  <si>
    <t>https://podminky.urs.cz/item/CS_URS_2023_02/783997151</t>
  </si>
  <si>
    <t>03 - Střecha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</si>
  <si>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</si>
  <si>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</si>
  <si>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</si>
  <si>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</si>
  <si>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>629135102</t>
  </si>
  <si>
    <t>Vyrovnávací vrstva z cementové malty pod klempířskými prvky šířky přes 150 do 300 mm</t>
  </si>
  <si>
    <t>-1784692687</t>
  </si>
  <si>
    <t>https://podminky.urs.cz/item/CS_URS_2023_02/629135102</t>
  </si>
  <si>
    <t>2*(30,94+12,35)+(2*15,99+0,3+6,43)+(0,3+4,74+6,73)</t>
  </si>
  <si>
    <t>-740936049</t>
  </si>
  <si>
    <t>30,34*12,35+15,99*6,43+4,74*6,73</t>
  </si>
  <si>
    <t>0,4*(2*(30,34+12,35)+2*(15,99+6,43)+2*(4,74+6,73))</t>
  </si>
  <si>
    <t>95096001R2</t>
  </si>
  <si>
    <t>Demontáž a zpětná montáž kabeláží vč. kotevního materiálu a kabelových žlabů</t>
  </si>
  <si>
    <t>894488726</t>
  </si>
  <si>
    <t>Poznámka k položce:_x000d_
- cena zhrrnuje také nový kotevní a podružný materiál</t>
  </si>
  <si>
    <t>95096001R3</t>
  </si>
  <si>
    <t>Demontáž a zpětná montáž anténních stojanů vč. kotevního materiálu</t>
  </si>
  <si>
    <t>852783360</t>
  </si>
  <si>
    <t>Poznámka k položce:_x000d_
- cena zhrnuje také nový kotevní a podružný materiál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</si>
  <si>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</si>
  <si>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</si>
  <si>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1122529946</t>
  </si>
  <si>
    <t>https://podminky.urs.cz/item/CS_URS_2023_02/952901221</t>
  </si>
  <si>
    <t>"20% z celkové plochy střechy"</t>
  </si>
  <si>
    <t>(30,34*12,35+15,99*6,43+4,74*6,73)*0,2</t>
  </si>
  <si>
    <t>952902021</t>
  </si>
  <si>
    <t>Čištění budov při provádění oprav a udržovacích prací podlah hladkých zametením</t>
  </si>
  <si>
    <t>751992215</t>
  </si>
  <si>
    <t>https://podminky.urs.cz/item/CS_URS_2023_02/952902021</t>
  </si>
  <si>
    <t>965042141</t>
  </si>
  <si>
    <t>Bourání mazanin betonových nebo z litého asfaltu tl. do 100 mm, plochy přes 4 m2</t>
  </si>
  <si>
    <t>-670879375</t>
  </si>
  <si>
    <t>https://podminky.urs.cz/item/CS_URS_2023_02/965042141</t>
  </si>
  <si>
    <t>(30,34*12,35+15,99*6,43+4,74*6,73)*0,035</t>
  </si>
  <si>
    <t>965082941</t>
  </si>
  <si>
    <t>Odstranění násypu pod podlahami nebo ochranného násypu na střechách tl. přes 200 mm jakékoliv plochy</t>
  </si>
  <si>
    <t>2133085760</t>
  </si>
  <si>
    <t>https://podminky.urs.cz/item/CS_URS_2023_02/965082941</t>
  </si>
  <si>
    <t>(30,34*12,35+15,99*6,43+4,74*6,73)*0,35</t>
  </si>
  <si>
    <t>997013312</t>
  </si>
  <si>
    <t>Doprava suti shozem montáž a demontáž shozu výšky přes 10 do 20 m</t>
  </si>
  <si>
    <t>-27358692</t>
  </si>
  <si>
    <t>https://podminky.urs.cz/item/CS_URS_2023_02/997013312</t>
  </si>
  <si>
    <t>997013322</t>
  </si>
  <si>
    <t>Doprava suti shozem montáž a demontáž shozu výšky Příplatek za první a každý další den použití shozu k ceně -3312</t>
  </si>
  <si>
    <t>-840065873</t>
  </si>
  <si>
    <t>https://podminky.urs.cz/item/CS_URS_2023_02/997013322</t>
  </si>
  <si>
    <t>Poznámka k položce:_x000d_
15 dní</t>
  </si>
  <si>
    <t>8*15 "Přepočtené koeficientem množství</t>
  </si>
  <si>
    <t>997013152</t>
  </si>
  <si>
    <t>Vnitrostaveništní doprava suti a vybouraných hmot vodorovně do 50 m svisle s omezením mechanizace pro budovy a haly výšky přes 6 do 9 m</t>
  </si>
  <si>
    <t>554181074</t>
  </si>
  <si>
    <t>https://podminky.urs.cz/item/CS_URS_2023_02/997013152</t>
  </si>
  <si>
    <t>-560000644</t>
  </si>
  <si>
    <t>-1033535073</t>
  </si>
  <si>
    <t>295,182*2 "Přepočtené koeficientem množství</t>
  </si>
  <si>
    <t>1451620142</t>
  </si>
  <si>
    <t>90518177</t>
  </si>
  <si>
    <t>712</t>
  </si>
  <si>
    <t>Povlakové krytiny</t>
  </si>
  <si>
    <t>712300845</t>
  </si>
  <si>
    <t>Ostatní práce při odstranění povlakové krytiny střech plochých do 10° doplňků ventilační hlavice</t>
  </si>
  <si>
    <t>1356784062</t>
  </si>
  <si>
    <t>https://podminky.urs.cz/item/CS_URS_2023_02/712300845</t>
  </si>
  <si>
    <t>712340832</t>
  </si>
  <si>
    <t>Odstranění povlakové krytiny střech plochých do 10° z přitavených pásů NAIP v plné ploše dvouvrstvé</t>
  </si>
  <si>
    <t>1907665932</t>
  </si>
  <si>
    <t>https://podminky.urs.cz/item/CS_URS_2023_02/712340832</t>
  </si>
  <si>
    <t>30,94*12,95+16,29*7,03+5,04*7,03</t>
  </si>
  <si>
    <t>712321132</t>
  </si>
  <si>
    <t>Provedení povlakové krytiny střech plochých do 10° natěradly a tmely za horka nátěrem asfaltovým</t>
  </si>
  <si>
    <t>741269649</t>
  </si>
  <si>
    <t>https://podminky.urs.cz/item/CS_URS_2023_02/712321132</t>
  </si>
  <si>
    <t>"parotěsná zábrana"</t>
  </si>
  <si>
    <t>0,4*(2*(30,34+12,35)+2*(15,99+6,43)+2*(4,74+2*6,73)+2*(1,63+0,76))</t>
  </si>
  <si>
    <t>11163150</t>
  </si>
  <si>
    <t>lak penetrační asfaltový</t>
  </si>
  <si>
    <t>1940181662</t>
  </si>
  <si>
    <t>619,183*0,0004 "Přepočtené koeficientem množství</t>
  </si>
  <si>
    <t>712341659</t>
  </si>
  <si>
    <t>Provedení povlakové krytiny střech plochých do 10° pásy přitavením NAIP bodově</t>
  </si>
  <si>
    <t>-1043548552</t>
  </si>
  <si>
    <t>https://podminky.urs.cz/item/CS_URS_2023_02/712341659</t>
  </si>
  <si>
    <t>712831101</t>
  </si>
  <si>
    <t>Provedení povlakové krytiny střech samostatným vytažením izolačního povlaku pásy na sucho na konstrukce převyšující úroveň střechy, AIP, NAIP nebo tkaninou</t>
  </si>
  <si>
    <t>-311257472</t>
  </si>
  <si>
    <t>https://podminky.urs.cz/item/CS_URS_2023_02/712831101</t>
  </si>
  <si>
    <t>62836110</t>
  </si>
  <si>
    <t>pás asfaltový natavitelný oxidovaný s vložkou z hliníkové fólie / hliníkové fólie s textilií, se spalitelnou PE folií nebo jemnozrnným minerálním posypem tl 4,0mm</t>
  </si>
  <si>
    <t>26836959</t>
  </si>
  <si>
    <t>Poznámka k položce:_x000d_
např. FOALBIT AL S40</t>
  </si>
  <si>
    <t>619,183*1,15 "Přepočtené koeficientem množství</t>
  </si>
  <si>
    <t>712363605</t>
  </si>
  <si>
    <t>Provedení povlakové krytiny střech plochých do 10° s mechanicky kotvenou izolací včetně položení fólie a horkovzdušného svaření tl. tepelné izolace přes 240 mm budovy výšky do 18 m, kotvené do betonu krajní pole</t>
  </si>
  <si>
    <t>1391721568</t>
  </si>
  <si>
    <t>https://podminky.urs.cz/item/CS_URS_2023_02/712363605</t>
  </si>
  <si>
    <t>712861705</t>
  </si>
  <si>
    <t>Provedení povlakové krytiny střech samostatným vytažením izolačního povlaku fólií na konstrukce převyšující úroveň střechy, přilepenou se svařovanými spoji</t>
  </si>
  <si>
    <t>-850811615</t>
  </si>
  <si>
    <t>https://podminky.urs.cz/item/CS_URS_2023_02/712861705</t>
  </si>
  <si>
    <t>0,18*2*(15,99+6,43)+0,16*2*(4,74+2*6,73)+0,3*2*(1,63+0,76)</t>
  </si>
  <si>
    <t>712363004</t>
  </si>
  <si>
    <t>Provedení povlakové krytiny střech plochých do 10° fólií termoplastickou mPVC (měkčené PVC) aplikace fólie na oplechování (na tzv. fóliový plech) nalepením lepidlem v plné ploše</t>
  </si>
  <si>
    <t>1255884099</t>
  </si>
  <si>
    <t>https://podminky.urs.cz/item/CS_URS_2023_02/712363004</t>
  </si>
  <si>
    <t>0,45*(2*(30,94+12,95)+2*(16,29+7,03)+2*(5,04+7,03))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</si>
  <si>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</si>
  <si>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</si>
  <si>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178749148</t>
  </si>
  <si>
    <t>https://podminky.urs.cz/item/CS_URS_2023_02/712363115</t>
  </si>
  <si>
    <t>712964703</t>
  </si>
  <si>
    <t>Provedení povlakové krytiny střech fóliemi - ostatní práce zesílení koutů, rohů nebo hran fólií</t>
  </si>
  <si>
    <t>-2144640863</t>
  </si>
  <si>
    <t>https://podminky.urs.cz/item/CS_URS_2023_02/712964703</t>
  </si>
  <si>
    <t>2*(30,34+12,35)+2*(15,99+6,43)+(4,74+2*6,73)</t>
  </si>
  <si>
    <t>28322011</t>
  </si>
  <si>
    <t>fólie hydroizolační střešní mPVC mechanicky kotvená šedá tl 1,8mm</t>
  </si>
  <si>
    <t>-1037981415</t>
  </si>
  <si>
    <t>6*0,5</t>
  </si>
  <si>
    <t>0,5*(2*(30,34+12,35)+2*(15,99+6,43)+(4,74+2*6,73))</t>
  </si>
  <si>
    <t>643,162*1,15 "Přepočtené koeficientem množství</t>
  </si>
  <si>
    <t>712999002</t>
  </si>
  <si>
    <t>Provedení povlakové krytiny střech - ostatní práce montáž tvarovky pro utěsnění prostupu hromosvodu z PVC vnitřní průměr do 15 mm, výška do 300 mm</t>
  </si>
  <si>
    <t>-986465987</t>
  </si>
  <si>
    <t>https://podminky.urs.cz/item/CS_URS_2023_02/712999002</t>
  </si>
  <si>
    <t>28342010</t>
  </si>
  <si>
    <t>manžeta těsnící pro prostupy hydroizolací z PVC uzavřená kruhová vnitřní průměr 11-35</t>
  </si>
  <si>
    <t>1000206796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</si>
  <si>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</si>
  <si>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</si>
  <si>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1112946306</t>
  </si>
  <si>
    <t>https://podminky.urs.cz/item/CS_URS_2023_02/712363122</t>
  </si>
  <si>
    <t>28322071</t>
  </si>
  <si>
    <t>roh vnější pro střešní fólie mPVC šedá</t>
  </si>
  <si>
    <t>-686027271</t>
  </si>
  <si>
    <t>28322070</t>
  </si>
  <si>
    <t>roh vnitřní pro střešní fólie mPVC šedé</t>
  </si>
  <si>
    <t>722190590</t>
  </si>
  <si>
    <t>712363351</t>
  </si>
  <si>
    <t>Povlakové krytiny střech plochých do 10° z tvarovaných poplastovaných lišt pro mPVC pásek rš 50 mm</t>
  </si>
  <si>
    <t>-574569754</t>
  </si>
  <si>
    <t>https://podminky.urs.cz/item/CS_URS_2023_02/712363351</t>
  </si>
  <si>
    <t>2*(30,34+12,35)</t>
  </si>
  <si>
    <t>712363352</t>
  </si>
  <si>
    <t>Povlakové krytiny střech plochých do 10° z tvarovaných poplastovaných lišt pro mPVC vnitřní koutová lišta rš 100 mm</t>
  </si>
  <si>
    <t>980891372</t>
  </si>
  <si>
    <t>https://podminky.urs.cz/item/CS_URS_2023_02/712363352</t>
  </si>
  <si>
    <t>712363353</t>
  </si>
  <si>
    <t>Povlakové krytiny střech plochých do 10° z tvarovaných poplastovaných lišt pro mPVC vnější koutová lišta rš 100 mm</t>
  </si>
  <si>
    <t>1094162546</t>
  </si>
  <si>
    <t>https://podminky.urs.cz/item/CS_URS_2023_02/712363353</t>
  </si>
  <si>
    <t>712363354</t>
  </si>
  <si>
    <t>Povlakové krytiny střech plochých do 10° z tvarovaných poplastovaných lišt pro mPVC stěnová lišta vyhnutá rš 71 mm</t>
  </si>
  <si>
    <t>-1815435768</t>
  </si>
  <si>
    <t>https://podminky.urs.cz/item/CS_URS_2023_02/712363354</t>
  </si>
  <si>
    <t>2*(1,63+0,76)+6,43</t>
  </si>
  <si>
    <t>712363357</t>
  </si>
  <si>
    <t>Povlakové krytiny střech plochých do 10° z tvarovaných poplastovaných lišt pro mPVC okapnice rš 250 mm</t>
  </si>
  <si>
    <t>543962968</t>
  </si>
  <si>
    <t>https://podminky.urs.cz/item/CS_URS_2023_02/712363357</t>
  </si>
  <si>
    <t>2*(30,94+12,95)+(2*16,29+7,03)+(0,3+2*5,04+7,03)</t>
  </si>
  <si>
    <t>712391171</t>
  </si>
  <si>
    <t>Provedení povlakové krytiny střech plochých do 10° -ostatní práce provedení vrstvy textilní podkladní</t>
  </si>
  <si>
    <t>1677293785</t>
  </si>
  <si>
    <t>https://podminky.urs.cz/item/CS_URS_2023_02/712391171</t>
  </si>
  <si>
    <t>MTM.69366077</t>
  </si>
  <si>
    <t>textilie GEOFILTEX 63 63/30 ÚV stabilizace 300g/m2 do š 8,8m</t>
  </si>
  <si>
    <t>-331797363</t>
  </si>
  <si>
    <t>565,952*1,15 "Přepočtené koeficientem množství</t>
  </si>
  <si>
    <t>998712102</t>
  </si>
  <si>
    <t>Přesun hmot pro povlakové krytiny stanovený z hmotnosti přesunovaného materiálu vodorovná dopravní vzdálenost do 50 m v objektech výšky přes 6 do 12 m</t>
  </si>
  <si>
    <t>-467206959</t>
  </si>
  <si>
    <t>https://podminky.urs.cz/item/CS_URS_2023_02/998712102</t>
  </si>
  <si>
    <t>713</t>
  </si>
  <si>
    <t>Izolace tepelné</t>
  </si>
  <si>
    <t>713111126</t>
  </si>
  <si>
    <t>Montáž tepelné izolace stropů rohožemi, pásy, dílci, deskami, bloky (izolační materiál ve specifikaci) rovných spodem lepením bodově</t>
  </si>
  <si>
    <t>-330782856</t>
  </si>
  <si>
    <t>https://podminky.urs.cz/item/CS_URS_2023_02/713111126</t>
  </si>
  <si>
    <t xml:space="preserve">"detail u okapu"  4,74*0,16</t>
  </si>
  <si>
    <t>28376422</t>
  </si>
  <si>
    <t>deska XPS hrana polodrážková a hladký povrch 300kPA λ=0,035 tl 100mm</t>
  </si>
  <si>
    <t>-1316144309</t>
  </si>
  <si>
    <t>0,758*1,05 "Přepočtené koeficientem množství</t>
  </si>
  <si>
    <t>713141152</t>
  </si>
  <si>
    <t>Montáž tepelné izolace střech plochých rohožemi, pásy, deskami, dílci, bloky (izolační materiál ve specifikaci) kladenými volně dvouvrstvá</t>
  </si>
  <si>
    <t>1890221831</t>
  </si>
  <si>
    <t>https://podminky.urs.cz/item/CS_URS_2023_02/713141152</t>
  </si>
  <si>
    <t>"část kanceláří"</t>
  </si>
  <si>
    <t>30,34*12,35</t>
  </si>
  <si>
    <t>"technologická část A"</t>
  </si>
  <si>
    <t>15,99*6,43</t>
  </si>
  <si>
    <t>"technologická část B"</t>
  </si>
  <si>
    <t>4,74*6,73</t>
  </si>
  <si>
    <t>28375992</t>
  </si>
  <si>
    <t>deska EPS 150 pro konstrukce s vysokým zatížením λ=0,035 tl 180mm</t>
  </si>
  <si>
    <t>1484025208</t>
  </si>
  <si>
    <t>374,699*1,02 "Přepočtené koeficientem množství</t>
  </si>
  <si>
    <t>28375915</t>
  </si>
  <si>
    <t>deska EPS 150 pro konstrukce s vysokým zatížením λ=0,035 tl 120mm</t>
  </si>
  <si>
    <t>2073607446</t>
  </si>
  <si>
    <t>134,716*1,02 "Přepočtené koeficientem množství</t>
  </si>
  <si>
    <t>28376142</t>
  </si>
  <si>
    <t>klín izolační spád do 5% EPS 150</t>
  </si>
  <si>
    <t>-1245484288</t>
  </si>
  <si>
    <t>(0,24+0,060)/2*30,34*12,35</t>
  </si>
  <si>
    <t>(0,18+0,06)/2*15,99*6,43</t>
  </si>
  <si>
    <t>(0,2+0,06)/2*4,74*6,73</t>
  </si>
  <si>
    <t>72,69*1,02 "Přepočtené koeficientem množství</t>
  </si>
  <si>
    <t>713141414</t>
  </si>
  <si>
    <t>Montáž tepelné izolace střech plochých mechanické přikotvení spádových klínů teleskopickými hmoždinkami včetně dodávky teleskopických hmoždinek, bez položení tepelné izolace pro jednospádové klíny v ploše, tl. izolace přes 170 do 250 mm</t>
  </si>
  <si>
    <t>-857353967</t>
  </si>
  <si>
    <t>https://podminky.urs.cz/item/CS_URS_2023_02/713141414</t>
  </si>
  <si>
    <t>713141415</t>
  </si>
  <si>
    <t>Montáž tepelné izolace střech plochých mechanické přikotvení spádových klínů teleskopickými hmoždinkami včetně dodávky teleskopických hmoždinek, bez položení tepelné izolace pro jednospádové klíny v ploše, tl. izolace přes 250 do 340 mm</t>
  </si>
  <si>
    <t>-659968136</t>
  </si>
  <si>
    <t>https://podminky.urs.cz/item/CS_URS_2023_02/713141415</t>
  </si>
  <si>
    <t>713141358</t>
  </si>
  <si>
    <t>Montáž tepelné izolace střech plochých spádovými klíny na zhlaví atiky šířky do 500 mm mechanicky ukotvenými šrouby</t>
  </si>
  <si>
    <t>1295287497</t>
  </si>
  <si>
    <t>https://podminky.urs.cz/item/CS_URS_2023_02/713141358</t>
  </si>
  <si>
    <t>2*(30,94+12,95)+(2*16,29+7,03)+(0,3+5,04+7,03)</t>
  </si>
  <si>
    <t>28376143</t>
  </si>
  <si>
    <t>klín izolační spád do 5% EPS 200</t>
  </si>
  <si>
    <t>-1913954543</t>
  </si>
  <si>
    <t>0,02*0,45*2*(30,94+12,95)</t>
  </si>
  <si>
    <t>0,08*0,38*(2*16,29+7,03)</t>
  </si>
  <si>
    <t>0,08*0,38*(0,3+5,04+7,03)</t>
  </si>
  <si>
    <t>2,37*1,02 "Přepočtené koeficientem množství</t>
  </si>
  <si>
    <t>713141391</t>
  </si>
  <si>
    <t>Montáž tepelné izolace střech plochých na konstrukce stěn převyšující úroveň střechy např. atiky, prostupy střešní krytinou do výšky 1 000 mm přilepenými za studena zplna</t>
  </si>
  <si>
    <t>2144084305</t>
  </si>
  <si>
    <t>https://podminky.urs.cz/item/CS_URS_2023_02/713141391</t>
  </si>
  <si>
    <t>"atika - horní plocha"</t>
  </si>
  <si>
    <t>0,45*2*(30,94+12,35)+0,35*((2*15,99+0,3+6,43)+(0,3+4,74+6,73))</t>
  </si>
  <si>
    <t>"atika - boční plocha"</t>
  </si>
  <si>
    <t>0,1*(2*16,29+7,03)</t>
  </si>
  <si>
    <t>0,08*(0,3+5,04)+0,15*2*7,03</t>
  </si>
  <si>
    <t>28375912</t>
  </si>
  <si>
    <t>deska EPS 150 pro konstrukce s vysokým zatížením λ=0,035 tl 80mm</t>
  </si>
  <si>
    <t>-1710517811</t>
  </si>
  <si>
    <t>63,126*1,02 "Přepočtené koeficientem množství</t>
  </si>
  <si>
    <t>998713102</t>
  </si>
  <si>
    <t>Přesun hmot pro izolace tepelné stanovený z hmotnosti přesunovaného materiálu vodorovná dopravní vzdálenost do 50 m v objektech výšky přes 6 m do 12 m</t>
  </si>
  <si>
    <t>-1373399555</t>
  </si>
  <si>
    <t>https://podminky.urs.cz/item/CS_URS_2023_02/998713102</t>
  </si>
  <si>
    <t>721</t>
  </si>
  <si>
    <t>Zdravotechnika - vnitřní kanalizace</t>
  </si>
  <si>
    <t>721210824</t>
  </si>
  <si>
    <t>Demontáž kanalizačního příslušenství střešních vtoků DN 150</t>
  </si>
  <si>
    <t>48045138</t>
  </si>
  <si>
    <t>https://podminky.urs.cz/item/CS_URS_2023_02/721210824</t>
  </si>
  <si>
    <t>721233114</t>
  </si>
  <si>
    <t>Střešní vtoky (vpusti) polypropylenové (PP) pro ploché střechy s odtokem svislým DN 160</t>
  </si>
  <si>
    <t>-1027110283</t>
  </si>
  <si>
    <t>https://podminky.urs.cz/item/CS_URS_2023_02/721233114</t>
  </si>
  <si>
    <t>721279153</t>
  </si>
  <si>
    <t>Ventilační hlavice montáž ventilační hlavice z polypropylenu (PP) ostatních typů DN 110</t>
  </si>
  <si>
    <t>-1098784410</t>
  </si>
  <si>
    <t>https://podminky.urs.cz/item/CS_URS_2023_02/721279153</t>
  </si>
  <si>
    <t>56231222</t>
  </si>
  <si>
    <t>souprava ventilační střešní PP DN 110 s manžetou PVC-P</t>
  </si>
  <si>
    <t>-1169519532</t>
  </si>
  <si>
    <t>998721102</t>
  </si>
  <si>
    <t>Přesun hmot pro vnitřní kanalizace stanovený z hmotnosti přesunovaného materiálu vodorovná dopravní vzdálenost do 50 m v objektech výšky přes 6 do 12 m</t>
  </si>
  <si>
    <t>1159281535</t>
  </si>
  <si>
    <t>https://podminky.urs.cz/item/CS_URS_2023_02/998721102</t>
  </si>
  <si>
    <t>Demontáž a zpětná montáž hromosvodu (střecha)</t>
  </si>
  <si>
    <t>572022968</t>
  </si>
  <si>
    <t>21222629</t>
  </si>
  <si>
    <t>762</t>
  </si>
  <si>
    <t>Konstrukce tesařské</t>
  </si>
  <si>
    <t>762335131</t>
  </si>
  <si>
    <t>Montáž vázaných konstrukcí krovů krokví rovnoběžných s okapem (vlašských) z řeziva hraněného na betonový podklad, průřezové plochy do 120 cm2</t>
  </si>
  <si>
    <t>-2080210167</t>
  </si>
  <si>
    <t>https://podminky.urs.cz/item/CS_URS_2023_02/762335131</t>
  </si>
  <si>
    <t xml:space="preserve">"detail u okapu"  4,74</t>
  </si>
  <si>
    <t>60512125</t>
  </si>
  <si>
    <t>hranol stavební řezivo průřezu do 120cm2 do dl 6m</t>
  </si>
  <si>
    <t>1311413720</t>
  </si>
  <si>
    <t xml:space="preserve">"detail u okapu"  4,74*0,16*0,08</t>
  </si>
  <si>
    <t>0,061*1,1 "Přepočtené koeficientem množství</t>
  </si>
  <si>
    <t>762361312</t>
  </si>
  <si>
    <t>Konstrukční vrstva pod klempířské prvky pro oplechování horních ploch zdí a nadezdívek (atik) z desek dřevoštěpkových šroubovaných do podkladu, tloušťky desky 22 mm</t>
  </si>
  <si>
    <t>936227697</t>
  </si>
  <si>
    <t>https://podminky.urs.cz/item/CS_URS_2023_02/762361312</t>
  </si>
  <si>
    <t>0,45*2*(30,94+12,35)+0,27*((2*15,99+0,3+6,43)+(0,3+4,74+6,73))</t>
  </si>
  <si>
    <t>998762102</t>
  </si>
  <si>
    <t>Přesun hmot pro konstrukce tesařské stanovený z hmotnosti přesunovaného materiálu vodorovná dopravní vzdálenost do 50 m v objektech výšky přes 6 do 12 m</t>
  </si>
  <si>
    <t>-401461234</t>
  </si>
  <si>
    <t>https://podminky.urs.cz/item/CS_URS_2023_02/998762102</t>
  </si>
  <si>
    <t>764002841</t>
  </si>
  <si>
    <t>Demontáž klempířských konstrukcí oplechování horních ploch zdí a nadezdívek do suti</t>
  </si>
  <si>
    <t>529656637</t>
  </si>
  <si>
    <t>https://podminky.urs.cz/item/CS_URS_2023_02/764002841</t>
  </si>
  <si>
    <t>-748149026</t>
  </si>
  <si>
    <t>764002871</t>
  </si>
  <si>
    <t>Demontáž klempířských konstrukcí lemování zdí do suti</t>
  </si>
  <si>
    <t>-152741454</t>
  </si>
  <si>
    <t>https://podminky.urs.cz/item/CS_URS_2023_02/764002871</t>
  </si>
  <si>
    <t>764004801</t>
  </si>
  <si>
    <t>Demontáž klempířských konstrukcí žlabu podokapního do suti</t>
  </si>
  <si>
    <t>-1941972356</t>
  </si>
  <si>
    <t>https://podminky.urs.cz/item/CS_URS_2023_02/764004801</t>
  </si>
  <si>
    <t>698439690</t>
  </si>
  <si>
    <t>764511602</t>
  </si>
  <si>
    <t>Žlab podokapní z pozinkovaného plechu s povrchovou úpravou včetně háků a čel půlkruhový rš 330 mm</t>
  </si>
  <si>
    <t>1458208728</t>
  </si>
  <si>
    <t>https://podminky.urs.cz/item/CS_URS_2023_02/764511602</t>
  </si>
  <si>
    <t>764511642</t>
  </si>
  <si>
    <t>Žlab podokapní z pozinkovaného plechu s povrchovou úpravou včetně háků a čel kotlík oválný (trychtýřový), rš žlabu/průměr svodu 330/100 mm</t>
  </si>
  <si>
    <t>-1057628458</t>
  </si>
  <si>
    <t>https://podminky.urs.cz/item/CS_URS_2023_02/764511642</t>
  </si>
  <si>
    <t>-1084294289</t>
  </si>
  <si>
    <t>04 - Oprava rozpínací stanice</t>
  </si>
  <si>
    <t>-448760005</t>
  </si>
  <si>
    <t>0,15*0,6*2*(6,05+7,85)</t>
  </si>
  <si>
    <t>-983982342</t>
  </si>
  <si>
    <t>380911908</t>
  </si>
  <si>
    <t>2,502*2 "Přepočtené koeficientem množství</t>
  </si>
  <si>
    <t>-1440535670</t>
  </si>
  <si>
    <t>-508883187</t>
  </si>
  <si>
    <t>0,1*0,6*2*(6,05+7,85)</t>
  </si>
  <si>
    <t>-1122802737</t>
  </si>
  <si>
    <t>"atika"</t>
  </si>
  <si>
    <t>2*6,05+7,85</t>
  </si>
  <si>
    <t>-197042175</t>
  </si>
  <si>
    <t>4,0*(2*(6,05+7,85)+4*0,16)</t>
  </si>
  <si>
    <t>-1,8*3,32</t>
  </si>
  <si>
    <t>1791113434</t>
  </si>
  <si>
    <t>-557133916</t>
  </si>
  <si>
    <t>1360168950</t>
  </si>
  <si>
    <t>421542061</t>
  </si>
  <si>
    <t>-424022610</t>
  </si>
  <si>
    <t>8*4,0</t>
  </si>
  <si>
    <t>1243875919</t>
  </si>
  <si>
    <t>32*1,05 "Přepočtené koeficientem množství</t>
  </si>
  <si>
    <t>1409337031</t>
  </si>
  <si>
    <t>0,25*(2*(6,05+7,85)+4*0,16)</t>
  </si>
  <si>
    <t>1595555849</t>
  </si>
  <si>
    <t>1,8*3,32</t>
  </si>
  <si>
    <t>632450132</t>
  </si>
  <si>
    <t>Potěr cementový vyrovnávací ze suchých směsí v ploše o průměrné (střední) tl. přes 20 do 30 mm</t>
  </si>
  <si>
    <t>1676017632</t>
  </si>
  <si>
    <t>https://podminky.urs.cz/item/CS_URS_2023_02/632450132</t>
  </si>
  <si>
    <t>Poznámka k položce:_x000d_
- např. Asocreat M30</t>
  </si>
  <si>
    <t>"střecha - vyrovnávací spádová vrstva"</t>
  </si>
  <si>
    <t>5,4*7,19</t>
  </si>
  <si>
    <t>-2010340128</t>
  </si>
  <si>
    <t>0,6*2*(6,05+0,6+7,85+0,6)</t>
  </si>
  <si>
    <t>-413674298</t>
  </si>
  <si>
    <t>2*(6,05+0,6+7,85+0,6)</t>
  </si>
  <si>
    <t>1627250344</t>
  </si>
  <si>
    <t>4,0*2*(6,05+7,85)</t>
  </si>
  <si>
    <t>-620261359</t>
  </si>
  <si>
    <t>111,2*15 "Přepočtené koeficientem množství</t>
  </si>
  <si>
    <t>-1786589937</t>
  </si>
  <si>
    <t>-481774165</t>
  </si>
  <si>
    <t>-2072144323</t>
  </si>
  <si>
    <t>1389550441</t>
  </si>
  <si>
    <t>754123932</t>
  </si>
  <si>
    <t>2,0*2*(6,05+7,85)</t>
  </si>
  <si>
    <t>-6178732</t>
  </si>
  <si>
    <t>-1232871403</t>
  </si>
  <si>
    <t>-2014946863</t>
  </si>
  <si>
    <t>-2060324033</t>
  </si>
  <si>
    <t>2,26*2 "Přepočtené koeficientem množství</t>
  </si>
  <si>
    <t>896579602</t>
  </si>
  <si>
    <t>-498686329</t>
  </si>
  <si>
    <t>-1159648551</t>
  </si>
  <si>
    <t>-1815592603</t>
  </si>
  <si>
    <t>0,33*(2*6,05+7,19)</t>
  </si>
  <si>
    <t>"okapnice"</t>
  </si>
  <si>
    <t>0,25*7,19</t>
  </si>
  <si>
    <t>-759108063</t>
  </si>
  <si>
    <t>-1004981168</t>
  </si>
  <si>
    <t>1345803794</t>
  </si>
  <si>
    <t>2*5,4+7,19</t>
  </si>
  <si>
    <t>296572885</t>
  </si>
  <si>
    <t>-1043719627</t>
  </si>
  <si>
    <t>71236340R</t>
  </si>
  <si>
    <t>Provedení povlakové krytiny střech plochých do 10° s mechanicky kotvenou izolací včetně položení fólie a horkovzdušného svaření bez tepelné izolace budovy výšky do 18 m, kotvené do betonu rohové pole</t>
  </si>
  <si>
    <t>1819995866</t>
  </si>
  <si>
    <t>-505845651</t>
  </si>
  <si>
    <t xml:space="preserve">"atika - horní a boční  plocha"</t>
  </si>
  <si>
    <t>(0,33+0,5)*(2*5,4+7,19)</t>
  </si>
  <si>
    <t>-1566771822</t>
  </si>
  <si>
    <t>"10% detaily"</t>
  </si>
  <si>
    <t>5,4*7,19/0,5*0,1</t>
  </si>
  <si>
    <t>401018784</t>
  </si>
  <si>
    <t>14,7*10,0*0,1</t>
  </si>
  <si>
    <t>68,458*1,1655 "Přepočtené koeficientem množství</t>
  </si>
  <si>
    <t>1053506500</t>
  </si>
  <si>
    <t>-662052006</t>
  </si>
  <si>
    <t>-919349298</t>
  </si>
  <si>
    <t>619969391</t>
  </si>
  <si>
    <t>53,758*1,155 "Přepočtené koeficientem množství</t>
  </si>
  <si>
    <t>1226532597</t>
  </si>
  <si>
    <t>-892659891</t>
  </si>
  <si>
    <t>1425698730</t>
  </si>
  <si>
    <t>762361313</t>
  </si>
  <si>
    <t>Konstrukční vrstva pod klempířské prvky pro oplechování horních ploch zdí a nadezdívek (atik) z desek dřevoštěpkových šroubovaných do podkladu, tloušťky desky 25 mm</t>
  </si>
  <si>
    <t>1744122664</t>
  </si>
  <si>
    <t>https://podminky.urs.cz/item/CS_URS_2023_02/762361313</t>
  </si>
  <si>
    <t>"atika horní plocha"</t>
  </si>
  <si>
    <t>0,3*(2*6,05+7,85)</t>
  </si>
  <si>
    <t>998762101</t>
  </si>
  <si>
    <t>Přesun hmot pro konstrukce tesařské stanovený z hmotnosti přesunovaného materiálu vodorovná dopravní vzdálenost do 50 m v objektech výšky do 6 m</t>
  </si>
  <si>
    <t>-1767771192</t>
  </si>
  <si>
    <t>https://podminky.urs.cz/item/CS_URS_2023_02/998762101</t>
  </si>
  <si>
    <t>764002811</t>
  </si>
  <si>
    <t>Demontáž klempířských konstrukcí okapového plechu do suti, v krytině povlakové</t>
  </si>
  <si>
    <t>-2066648261</t>
  </si>
  <si>
    <t>https://podminky.urs.cz/item/CS_URS_2023_02/764002811</t>
  </si>
  <si>
    <t>-1389853976</t>
  </si>
  <si>
    <t>"atika - boční plechování"</t>
  </si>
  <si>
    <t>0,5*(2*5,4+7,19)</t>
  </si>
  <si>
    <t>1291276803</t>
  </si>
  <si>
    <t>7,85-2*0,33</t>
  </si>
  <si>
    <t>764004861</t>
  </si>
  <si>
    <t>Demontáž klempířských konstrukcí svodu do suti</t>
  </si>
  <si>
    <t>1807322849</t>
  </si>
  <si>
    <t>https://podminky.urs.cz/item/CS_URS_2023_02/764004861</t>
  </si>
  <si>
    <t>-160204584</t>
  </si>
  <si>
    <t>1629876597</t>
  </si>
  <si>
    <t>764518622</t>
  </si>
  <si>
    <t>Svod z pozinkovaného plechu s upraveným povrchem včetně objímek, kolen a odskoků kruhový, průměru 100 mm</t>
  </si>
  <si>
    <t>274427747</t>
  </si>
  <si>
    <t>https://podminky.urs.cz/item/CS_URS_2023_02/764518622</t>
  </si>
  <si>
    <t>1058022293</t>
  </si>
  <si>
    <t>767810811</t>
  </si>
  <si>
    <t>Demontáž větracích mřížek ocelových čtyřhranných neho kruhových</t>
  </si>
  <si>
    <t>-936600518</t>
  </si>
  <si>
    <t>https://podminky.urs.cz/item/CS_URS_2023_02/767810811</t>
  </si>
  <si>
    <t>767810113</t>
  </si>
  <si>
    <t>Montáž větracích mřížek ocelových čtyřhranných, průřezu přes 0,04 do 0,09 m2</t>
  </si>
  <si>
    <t>-2056540446</t>
  </si>
  <si>
    <t>https://podminky.urs.cz/item/CS_URS_2023_02/767810113</t>
  </si>
  <si>
    <t>5534141R</t>
  </si>
  <si>
    <t>mřížka větrací protidešťová se síťkou proti hmyzu 350x200mm</t>
  </si>
  <si>
    <t>-1142078550</t>
  </si>
  <si>
    <t>885939049</t>
  </si>
  <si>
    <t>293426741</t>
  </si>
  <si>
    <t>4,0*0,5</t>
  </si>
  <si>
    <t>"vrata"</t>
  </si>
  <si>
    <t>1,8*3,32*2</t>
  </si>
  <si>
    <t>-1640967439</t>
  </si>
  <si>
    <t>775312402</t>
  </si>
  <si>
    <t>VON - Vedlejší a ostatní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</si>
  <si>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</si>
  <si>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</si>
  <si>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</si>
  <si>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</si>
  <si>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</si>
  <si>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</si>
  <si>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</si>
  <si>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</si>
  <si>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</si>
  <si>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</si>
  <si>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1024</t>
  </si>
  <si>
    <t>1135396500</t>
  </si>
  <si>
    <t>https://podminky.urs.cz/item/CS_URS_2023_02/030001000</t>
  </si>
  <si>
    <t>Poznámka k položce:_x000d_
V rámci nákladů na zařízení staveniště stanoví zhotovitel veškeré náklady spojené s vybudováním, provozem a odstraněním zařízení staveniště._x000d_
Náklady s případným vypracováním projektové dokumentace zařízení staveniště, zřízením přípojek energií k objektům zařízení staveniště, případné zajištění elektrocentrály, vybudování případných měřících odběrných míst a zřízení, případná příprava území pro objekty zařízení staveniště a vlastní vybudování objektů zařízení staveniště._x000d_
Náklady na vybavení objektů zařízení staveniště, náklady na energie spotřebované dodavatelem v rámci provozu zařízení staveniště, přeúčtování spotřeby el. energie dodavateli, náklady na potřebný úklid v prostorách zařízení staveniště, náklady na nutnou údržbu a opravy na objektech zařízení staveniště a na přípojkách energií._x000d_
Náklady na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</si>
  <si>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</si>
  <si>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</si>
  <si>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043002000</t>
  </si>
  <si>
    <t>Zkoušky a ostatní měření</t>
  </si>
  <si>
    <t>-1335735738</t>
  </si>
  <si>
    <t>https://podminky.urs.cz/item/CS_URS_2023_02/043002000</t>
  </si>
  <si>
    <t>044002000</t>
  </si>
  <si>
    <t>Revize</t>
  </si>
  <si>
    <t>-1829332196</t>
  </si>
  <si>
    <t>https://podminky.urs.cz/item/CS_URS_2023_02/044002000</t>
  </si>
  <si>
    <t>VRN7</t>
  </si>
  <si>
    <t>Provozní vlivy</t>
  </si>
  <si>
    <t>071002000</t>
  </si>
  <si>
    <t>Provoz investora, třetích osob</t>
  </si>
  <si>
    <t>437214636</t>
  </si>
  <si>
    <t>https://podminky.urs.cz/item/CS_URS_2023_02/071002000</t>
  </si>
  <si>
    <t>07560300R</t>
  </si>
  <si>
    <t>Vytyčení inženýrských sítí</t>
  </si>
  <si>
    <t>kpl</t>
  </si>
  <si>
    <t>-1813402341</t>
  </si>
  <si>
    <t>VRN9</t>
  </si>
  <si>
    <t>Ostatní náklady</t>
  </si>
  <si>
    <t>090001000</t>
  </si>
  <si>
    <t>1440624128</t>
  </si>
  <si>
    <t>https://podminky.urs.cz/item/CS_URS_2023_02/090001000</t>
  </si>
  <si>
    <t>Poznámka k položce:_x000d_
Poznámka k položce: Náklady na předání stavby, kolaudaci, pořízení fotodokumentace, BOZP, UTZ, VTZ, zábory a ostatní náklady vyplývající z obchodních podmínek jinde neuvedené.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</si>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</sst>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111101" TargetMode="External" /><Relationship Id="rId2" Type="http://schemas.openxmlformats.org/officeDocument/2006/relationships/hyperlink" Target="https://podminky.urs.cz/item/CS_URS_2023_02/162551108" TargetMode="External" /><Relationship Id="rId3" Type="http://schemas.openxmlformats.org/officeDocument/2006/relationships/hyperlink" Target="https://podminky.urs.cz/item/CS_URS_2023_02/171201231" TargetMode="External" /><Relationship Id="rId4" Type="http://schemas.openxmlformats.org/officeDocument/2006/relationships/hyperlink" Target="https://podminky.urs.cz/item/CS_URS_2023_02/171251201" TargetMode="External" /><Relationship Id="rId5" Type="http://schemas.openxmlformats.org/officeDocument/2006/relationships/hyperlink" Target="https://podminky.urs.cz/item/CS_URS_2023_02/271532213" TargetMode="External" /><Relationship Id="rId6" Type="http://schemas.openxmlformats.org/officeDocument/2006/relationships/hyperlink" Target="https://podminky.urs.cz/item/CS_URS_2023_02/622335202" TargetMode="External" /><Relationship Id="rId7" Type="http://schemas.openxmlformats.org/officeDocument/2006/relationships/hyperlink" Target="https://podminky.urs.cz/item/CS_URS_2023_02/622131121" TargetMode="External" /><Relationship Id="rId8" Type="http://schemas.openxmlformats.org/officeDocument/2006/relationships/hyperlink" Target="https://podminky.urs.cz/item/CS_URS_2023_02/622151031" TargetMode="External" /><Relationship Id="rId9" Type="http://schemas.openxmlformats.org/officeDocument/2006/relationships/hyperlink" Target="https://podminky.urs.cz/item/CS_URS_2023_02/622151021" TargetMode="External" /><Relationship Id="rId10" Type="http://schemas.openxmlformats.org/officeDocument/2006/relationships/hyperlink" Target="https://podminky.urs.cz/item/CS_URS_2023_02/622511112" TargetMode="External" /><Relationship Id="rId11" Type="http://schemas.openxmlformats.org/officeDocument/2006/relationships/hyperlink" Target="https://podminky.urs.cz/item/CS_URS_2023_02/622143003" TargetMode="External" /><Relationship Id="rId12" Type="http://schemas.openxmlformats.org/officeDocument/2006/relationships/hyperlink" Target="https://podminky.urs.cz/item/CS_URS_2023_02/622143004" TargetMode="External" /><Relationship Id="rId13" Type="http://schemas.openxmlformats.org/officeDocument/2006/relationships/hyperlink" Target="https://podminky.urs.cz/item/CS_URS_2023_02/629995101" TargetMode="External" /><Relationship Id="rId14" Type="http://schemas.openxmlformats.org/officeDocument/2006/relationships/hyperlink" Target="https://podminky.urs.cz/item/CS_URS_2023_02/629991012" TargetMode="External" /><Relationship Id="rId15" Type="http://schemas.openxmlformats.org/officeDocument/2006/relationships/hyperlink" Target="https://podminky.urs.cz/item/CS_URS_2023_02/637211131" TargetMode="External" /><Relationship Id="rId16" Type="http://schemas.openxmlformats.org/officeDocument/2006/relationships/hyperlink" Target="https://podminky.urs.cz/item/CS_URS_2023_02/637311131" TargetMode="External" /><Relationship Id="rId17" Type="http://schemas.openxmlformats.org/officeDocument/2006/relationships/hyperlink" Target="https://podminky.urs.cz/item/CS_URS_2023_02/941321111" TargetMode="External" /><Relationship Id="rId18" Type="http://schemas.openxmlformats.org/officeDocument/2006/relationships/hyperlink" Target="https://podminky.urs.cz/item/CS_URS_2023_02/941321211" TargetMode="External" /><Relationship Id="rId19" Type="http://schemas.openxmlformats.org/officeDocument/2006/relationships/hyperlink" Target="https://podminky.urs.cz/item/CS_URS_2023_02/941321811" TargetMode="External" /><Relationship Id="rId20" Type="http://schemas.openxmlformats.org/officeDocument/2006/relationships/hyperlink" Target="https://podminky.urs.cz/item/CS_URS_2023_02/944511111" TargetMode="External" /><Relationship Id="rId21" Type="http://schemas.openxmlformats.org/officeDocument/2006/relationships/hyperlink" Target="https://podminky.urs.cz/item/CS_URS_2023_02/944511211" TargetMode="External" /><Relationship Id="rId22" Type="http://schemas.openxmlformats.org/officeDocument/2006/relationships/hyperlink" Target="https://podminky.urs.cz/item/CS_URS_2023_02/944511811" TargetMode="External" /><Relationship Id="rId23" Type="http://schemas.openxmlformats.org/officeDocument/2006/relationships/hyperlink" Target="https://podminky.urs.cz/item/CS_URS_2023_02/952901111" TargetMode="External" /><Relationship Id="rId24" Type="http://schemas.openxmlformats.org/officeDocument/2006/relationships/hyperlink" Target="https://podminky.urs.cz/item/CS_URS_2023_02/962081141" TargetMode="External" /><Relationship Id="rId25" Type="http://schemas.openxmlformats.org/officeDocument/2006/relationships/hyperlink" Target="https://podminky.urs.cz/item/CS_URS_2023_02/978036141" TargetMode="External" /><Relationship Id="rId26" Type="http://schemas.openxmlformats.org/officeDocument/2006/relationships/hyperlink" Target="https://podminky.urs.cz/item/CS_URS_2023_02/997013151" TargetMode="External" /><Relationship Id="rId27" Type="http://schemas.openxmlformats.org/officeDocument/2006/relationships/hyperlink" Target="https://podminky.urs.cz/item/CS_URS_2023_02/997013501" TargetMode="External" /><Relationship Id="rId28" Type="http://schemas.openxmlformats.org/officeDocument/2006/relationships/hyperlink" Target="https://podminky.urs.cz/item/CS_URS_2023_02/997013509" TargetMode="External" /><Relationship Id="rId29" Type="http://schemas.openxmlformats.org/officeDocument/2006/relationships/hyperlink" Target="https://podminky.urs.cz/item/CS_URS_2023_02/997013871" TargetMode="External" /><Relationship Id="rId30" Type="http://schemas.openxmlformats.org/officeDocument/2006/relationships/hyperlink" Target="https://podminky.urs.cz/item/CS_URS_2023_02/998011001" TargetMode="External" /><Relationship Id="rId31" Type="http://schemas.openxmlformats.org/officeDocument/2006/relationships/hyperlink" Target="https://podminky.urs.cz/item/CS_URS_2023_02/998741102" TargetMode="External" /><Relationship Id="rId32" Type="http://schemas.openxmlformats.org/officeDocument/2006/relationships/hyperlink" Target="https://podminky.urs.cz/item/CS_URS_2023_02/764002851" TargetMode="External" /><Relationship Id="rId33" Type="http://schemas.openxmlformats.org/officeDocument/2006/relationships/hyperlink" Target="https://podminky.urs.cz/item/CS_URS_2023_02/764216641" TargetMode="External" /><Relationship Id="rId34" Type="http://schemas.openxmlformats.org/officeDocument/2006/relationships/hyperlink" Target="https://podminky.urs.cz/item/CS_URS_2023_02/998764101" TargetMode="External" /><Relationship Id="rId35" Type="http://schemas.openxmlformats.org/officeDocument/2006/relationships/hyperlink" Target="https://podminky.urs.cz/item/CS_URS_2023_02/766622132" TargetMode="External" /><Relationship Id="rId36" Type="http://schemas.openxmlformats.org/officeDocument/2006/relationships/hyperlink" Target="https://podminky.urs.cz/item/CS_URS_2023_02/998766101" TargetMode="External" /><Relationship Id="rId37" Type="http://schemas.openxmlformats.org/officeDocument/2006/relationships/hyperlink" Target="https://podminky.urs.cz/item/CS_URS_2023_02/767620718" TargetMode="External" /><Relationship Id="rId38" Type="http://schemas.openxmlformats.org/officeDocument/2006/relationships/hyperlink" Target="https://podminky.urs.cz/item/CS_URS_2023_02/998767101" TargetMode="External" /><Relationship Id="rId39" Type="http://schemas.openxmlformats.org/officeDocument/2006/relationships/hyperlink" Target="https://podminky.urs.cz/item/CS_URS_2023_02/783306807" TargetMode="External" /><Relationship Id="rId40" Type="http://schemas.openxmlformats.org/officeDocument/2006/relationships/hyperlink" Target="https://podminky.urs.cz/item/CS_URS_2023_02/783314203" TargetMode="External" /><Relationship Id="rId41" Type="http://schemas.openxmlformats.org/officeDocument/2006/relationships/hyperlink" Target="https://podminky.urs.cz/item/CS_URS_2023_02/783317101" TargetMode="External" /><Relationship Id="rId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1101" TargetMode="External" /><Relationship Id="rId2" Type="http://schemas.openxmlformats.org/officeDocument/2006/relationships/hyperlink" Target="https://podminky.urs.cz/item/CS_URS_2023_02/113202111" TargetMode="External" /><Relationship Id="rId3" Type="http://schemas.openxmlformats.org/officeDocument/2006/relationships/hyperlink" Target="https://podminky.urs.cz/item/CS_URS_2023_02/121112003" TargetMode="External" /><Relationship Id="rId4" Type="http://schemas.openxmlformats.org/officeDocument/2006/relationships/hyperlink" Target="https://podminky.urs.cz/item/CS_URS_2023_02/122111101" TargetMode="External" /><Relationship Id="rId5" Type="http://schemas.openxmlformats.org/officeDocument/2006/relationships/hyperlink" Target="https://podminky.urs.cz/item/CS_URS_2023_02/162211311" TargetMode="External" /><Relationship Id="rId6" Type="http://schemas.openxmlformats.org/officeDocument/2006/relationships/hyperlink" Target="https://podminky.urs.cz/item/CS_URS_2023_02/162551108" TargetMode="External" /><Relationship Id="rId7" Type="http://schemas.openxmlformats.org/officeDocument/2006/relationships/hyperlink" Target="https://podminky.urs.cz/item/CS_URS_2023_02/171201231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181311103" TargetMode="External" /><Relationship Id="rId10" Type="http://schemas.openxmlformats.org/officeDocument/2006/relationships/hyperlink" Target="https://podminky.urs.cz/item/CS_URS_2023_02/271532212" TargetMode="External" /><Relationship Id="rId11" Type="http://schemas.openxmlformats.org/officeDocument/2006/relationships/hyperlink" Target="https://podminky.urs.cz/item/CS_URS_2023_02/271532213" TargetMode="External" /><Relationship Id="rId12" Type="http://schemas.openxmlformats.org/officeDocument/2006/relationships/hyperlink" Target="https://podminky.urs.cz/item/CS_URS_2023_02/319201321" TargetMode="External" /><Relationship Id="rId13" Type="http://schemas.openxmlformats.org/officeDocument/2006/relationships/hyperlink" Target="https://podminky.urs.cz/item/CS_URS_2023_02/564231011" TargetMode="External" /><Relationship Id="rId14" Type="http://schemas.openxmlformats.org/officeDocument/2006/relationships/hyperlink" Target="https://podminky.urs.cz/item/CS_URS_2023_02/564831011" TargetMode="External" /><Relationship Id="rId15" Type="http://schemas.openxmlformats.org/officeDocument/2006/relationships/hyperlink" Target="https://podminky.urs.cz/item/CS_URS_2023_02/564871011" TargetMode="External" /><Relationship Id="rId16" Type="http://schemas.openxmlformats.org/officeDocument/2006/relationships/hyperlink" Target="https://podminky.urs.cz/item/CS_URS_2023_02/577143111" TargetMode="External" /><Relationship Id="rId17" Type="http://schemas.openxmlformats.org/officeDocument/2006/relationships/hyperlink" Target="https://podminky.urs.cz/item/CS_URS_2023_02/621221001" TargetMode="External" /><Relationship Id="rId18" Type="http://schemas.openxmlformats.org/officeDocument/2006/relationships/hyperlink" Target="https://podminky.urs.cz/item/CS_URS_2023_02/622211041" TargetMode="External" /><Relationship Id="rId19" Type="http://schemas.openxmlformats.org/officeDocument/2006/relationships/hyperlink" Target="https://podminky.urs.cz/item/CS_URS_2023_02/622221041" TargetMode="External" /><Relationship Id="rId20" Type="http://schemas.openxmlformats.org/officeDocument/2006/relationships/hyperlink" Target="https://podminky.urs.cz/item/CS_URS_2023_02/622251105" TargetMode="External" /><Relationship Id="rId21" Type="http://schemas.openxmlformats.org/officeDocument/2006/relationships/hyperlink" Target="https://podminky.urs.cz/item/CS_URS_2023_02/622222001" TargetMode="External" /><Relationship Id="rId22" Type="http://schemas.openxmlformats.org/officeDocument/2006/relationships/hyperlink" Target="https://podminky.urs.cz/item/CS_URS_2023_02/622251231" TargetMode="External" /><Relationship Id="rId23" Type="http://schemas.openxmlformats.org/officeDocument/2006/relationships/hyperlink" Target="https://podminky.urs.cz/item/CS_URS_2023_02/622252001" TargetMode="External" /><Relationship Id="rId24" Type="http://schemas.openxmlformats.org/officeDocument/2006/relationships/hyperlink" Target="https://podminky.urs.cz/item/CS_URS_2023_02/622325101" TargetMode="External" /><Relationship Id="rId25" Type="http://schemas.openxmlformats.org/officeDocument/2006/relationships/hyperlink" Target="https://podminky.urs.cz/item/CS_URS_2023_02/621335201" TargetMode="External" /><Relationship Id="rId26" Type="http://schemas.openxmlformats.org/officeDocument/2006/relationships/hyperlink" Target="https://podminky.urs.cz/item/CS_URS_2023_02/622335202" TargetMode="External" /><Relationship Id="rId27" Type="http://schemas.openxmlformats.org/officeDocument/2006/relationships/hyperlink" Target="https://podminky.urs.cz/item/CS_URS_2023_02/622143003" TargetMode="External" /><Relationship Id="rId28" Type="http://schemas.openxmlformats.org/officeDocument/2006/relationships/hyperlink" Target="https://podminky.urs.cz/item/CS_URS_2023_02/622143004" TargetMode="External" /><Relationship Id="rId29" Type="http://schemas.openxmlformats.org/officeDocument/2006/relationships/hyperlink" Target="https://podminky.urs.cz/item/CS_URS_2023_02/622151031" TargetMode="External" /><Relationship Id="rId30" Type="http://schemas.openxmlformats.org/officeDocument/2006/relationships/hyperlink" Target="https://podminky.urs.cz/item/CS_URS_2023_02/622151021" TargetMode="External" /><Relationship Id="rId31" Type="http://schemas.openxmlformats.org/officeDocument/2006/relationships/hyperlink" Target="https://podminky.urs.cz/item/CS_URS_2023_02/622511112" TargetMode="External" /><Relationship Id="rId32" Type="http://schemas.openxmlformats.org/officeDocument/2006/relationships/hyperlink" Target="https://podminky.urs.cz/item/CS_URS_2023_02/629991012" TargetMode="External" /><Relationship Id="rId33" Type="http://schemas.openxmlformats.org/officeDocument/2006/relationships/hyperlink" Target="https://podminky.urs.cz/item/CS_URS_2023_02/629995101" TargetMode="External" /><Relationship Id="rId34" Type="http://schemas.openxmlformats.org/officeDocument/2006/relationships/hyperlink" Target="https://podminky.urs.cz/item/CS_URS_2023_02/631311125" TargetMode="External" /><Relationship Id="rId35" Type="http://schemas.openxmlformats.org/officeDocument/2006/relationships/hyperlink" Target="https://podminky.urs.cz/item/CS_URS_2023_02/632451021" TargetMode="External" /><Relationship Id="rId36" Type="http://schemas.openxmlformats.org/officeDocument/2006/relationships/hyperlink" Target="https://podminky.urs.cz/item/CS_URS_2023_02/637211131" TargetMode="External" /><Relationship Id="rId37" Type="http://schemas.openxmlformats.org/officeDocument/2006/relationships/hyperlink" Target="https://podminky.urs.cz/item/CS_URS_2023_02/637311131" TargetMode="External" /><Relationship Id="rId38" Type="http://schemas.openxmlformats.org/officeDocument/2006/relationships/hyperlink" Target="https://podminky.urs.cz/item/CS_URS_2023_02/632450131" TargetMode="External" /><Relationship Id="rId39" Type="http://schemas.openxmlformats.org/officeDocument/2006/relationships/hyperlink" Target="https://podminky.urs.cz/item/CS_URS_2023_02/941321111" TargetMode="External" /><Relationship Id="rId40" Type="http://schemas.openxmlformats.org/officeDocument/2006/relationships/hyperlink" Target="https://podminky.urs.cz/item/CS_URS_2023_02/941321211" TargetMode="External" /><Relationship Id="rId41" Type="http://schemas.openxmlformats.org/officeDocument/2006/relationships/hyperlink" Target="https://podminky.urs.cz/item/CS_URS_2023_02/941321811" TargetMode="External" /><Relationship Id="rId42" Type="http://schemas.openxmlformats.org/officeDocument/2006/relationships/hyperlink" Target="https://podminky.urs.cz/item/CS_URS_2023_02/944511111" TargetMode="External" /><Relationship Id="rId43" Type="http://schemas.openxmlformats.org/officeDocument/2006/relationships/hyperlink" Target="https://podminky.urs.cz/item/CS_URS_2023_02/944511211" TargetMode="External" /><Relationship Id="rId44" Type="http://schemas.openxmlformats.org/officeDocument/2006/relationships/hyperlink" Target="https://podminky.urs.cz/item/CS_URS_2023_02/944511811" TargetMode="External" /><Relationship Id="rId45" Type="http://schemas.openxmlformats.org/officeDocument/2006/relationships/hyperlink" Target="https://podminky.urs.cz/item/CS_URS_2023_02/952901111" TargetMode="External" /><Relationship Id="rId46" Type="http://schemas.openxmlformats.org/officeDocument/2006/relationships/hyperlink" Target="https://podminky.urs.cz/item/CS_URS_2023_02/952902041" TargetMode="External" /><Relationship Id="rId47" Type="http://schemas.openxmlformats.org/officeDocument/2006/relationships/hyperlink" Target="https://podminky.urs.cz/item/CS_URS_2023_02/962042321" TargetMode="External" /><Relationship Id="rId48" Type="http://schemas.openxmlformats.org/officeDocument/2006/relationships/hyperlink" Target="https://podminky.urs.cz/item/CS_URS_2023_02/962081141" TargetMode="External" /><Relationship Id="rId49" Type="http://schemas.openxmlformats.org/officeDocument/2006/relationships/hyperlink" Target="https://podminky.urs.cz/item/CS_URS_2023_02/963042819" TargetMode="External" /><Relationship Id="rId50" Type="http://schemas.openxmlformats.org/officeDocument/2006/relationships/hyperlink" Target="https://podminky.urs.cz/item/CS_URS_2023_02/968062244" TargetMode="External" /><Relationship Id="rId51" Type="http://schemas.openxmlformats.org/officeDocument/2006/relationships/hyperlink" Target="https://podminky.urs.cz/item/CS_URS_2023_02/978015321" TargetMode="External" /><Relationship Id="rId52" Type="http://schemas.openxmlformats.org/officeDocument/2006/relationships/hyperlink" Target="https://podminky.urs.cz/item/CS_URS_2023_02/978036121" TargetMode="External" /><Relationship Id="rId53" Type="http://schemas.openxmlformats.org/officeDocument/2006/relationships/hyperlink" Target="https://podminky.urs.cz/item/CS_URS_2023_02/978036141" TargetMode="External" /><Relationship Id="rId54" Type="http://schemas.openxmlformats.org/officeDocument/2006/relationships/hyperlink" Target="https://podminky.urs.cz/item/CS_URS_2023_02/985112112" TargetMode="External" /><Relationship Id="rId55" Type="http://schemas.openxmlformats.org/officeDocument/2006/relationships/hyperlink" Target="https://podminky.urs.cz/item/CS_URS_2023_02/985112192" TargetMode="External" /><Relationship Id="rId56" Type="http://schemas.openxmlformats.org/officeDocument/2006/relationships/hyperlink" Target="https://podminky.urs.cz/item/CS_URS_2023_02/985112193" TargetMode="External" /><Relationship Id="rId57" Type="http://schemas.openxmlformats.org/officeDocument/2006/relationships/hyperlink" Target="https://podminky.urs.cz/item/CS_URS_2023_02/985131311" TargetMode="External" /><Relationship Id="rId58" Type="http://schemas.openxmlformats.org/officeDocument/2006/relationships/hyperlink" Target="https://podminky.urs.cz/item/CS_URS_2023_02/985311113" TargetMode="External" /><Relationship Id="rId59" Type="http://schemas.openxmlformats.org/officeDocument/2006/relationships/hyperlink" Target="https://podminky.urs.cz/item/CS_URS_2023_02/985321111" TargetMode="External" /><Relationship Id="rId60" Type="http://schemas.openxmlformats.org/officeDocument/2006/relationships/hyperlink" Target="https://podminky.urs.cz/item/CS_URS_2023_02/985323111" TargetMode="External" /><Relationship Id="rId61" Type="http://schemas.openxmlformats.org/officeDocument/2006/relationships/hyperlink" Target="https://podminky.urs.cz/item/CS_URS_2023_02/997013151" TargetMode="External" /><Relationship Id="rId62" Type="http://schemas.openxmlformats.org/officeDocument/2006/relationships/hyperlink" Target="https://podminky.urs.cz/item/CS_URS_2023_02/997013501" TargetMode="External" /><Relationship Id="rId63" Type="http://schemas.openxmlformats.org/officeDocument/2006/relationships/hyperlink" Target="https://podminky.urs.cz/item/CS_URS_2023_02/997013509" TargetMode="External" /><Relationship Id="rId64" Type="http://schemas.openxmlformats.org/officeDocument/2006/relationships/hyperlink" Target="https://podminky.urs.cz/item/CS_URS_2023_02/997013871" TargetMode="External" /><Relationship Id="rId65" Type="http://schemas.openxmlformats.org/officeDocument/2006/relationships/hyperlink" Target="https://podminky.urs.cz/item/CS_URS_2023_02/998011002" TargetMode="External" /><Relationship Id="rId66" Type="http://schemas.openxmlformats.org/officeDocument/2006/relationships/hyperlink" Target="https://podminky.urs.cz/item/CS_URS_2023_02/711113127" TargetMode="External" /><Relationship Id="rId67" Type="http://schemas.openxmlformats.org/officeDocument/2006/relationships/hyperlink" Target="https://podminky.urs.cz/item/CS_URS_2023_02/998711102" TargetMode="External" /><Relationship Id="rId68" Type="http://schemas.openxmlformats.org/officeDocument/2006/relationships/hyperlink" Target="https://podminky.urs.cz/item/CS_URS_2023_02/998741102" TargetMode="External" /><Relationship Id="rId69" Type="http://schemas.openxmlformats.org/officeDocument/2006/relationships/hyperlink" Target="https://podminky.urs.cz/item/CS_URS_2023_02/761661903" TargetMode="External" /><Relationship Id="rId70" Type="http://schemas.openxmlformats.org/officeDocument/2006/relationships/hyperlink" Target="https://podminky.urs.cz/item/CS_URS_2023_02/998761102" TargetMode="External" /><Relationship Id="rId71" Type="http://schemas.openxmlformats.org/officeDocument/2006/relationships/hyperlink" Target="https://podminky.urs.cz/item/CS_URS_2023_02/764002851" TargetMode="External" /><Relationship Id="rId72" Type="http://schemas.openxmlformats.org/officeDocument/2006/relationships/hyperlink" Target="https://podminky.urs.cz/item/CS_URS_2023_02/764002861" TargetMode="External" /><Relationship Id="rId73" Type="http://schemas.openxmlformats.org/officeDocument/2006/relationships/hyperlink" Target="https://podminky.urs.cz/item/CS_URS_2023_02/764216645" TargetMode="External" /><Relationship Id="rId74" Type="http://schemas.openxmlformats.org/officeDocument/2006/relationships/hyperlink" Target="https://podminky.urs.cz/item/CS_URS_2023_02/764218624" TargetMode="External" /><Relationship Id="rId75" Type="http://schemas.openxmlformats.org/officeDocument/2006/relationships/hyperlink" Target="https://podminky.urs.cz/item/CS_URS_2023_02/764218631" TargetMode="External" /><Relationship Id="rId76" Type="http://schemas.openxmlformats.org/officeDocument/2006/relationships/hyperlink" Target="https://podminky.urs.cz/item/CS_URS_2023_02/998764102" TargetMode="External" /><Relationship Id="rId77" Type="http://schemas.openxmlformats.org/officeDocument/2006/relationships/hyperlink" Target="https://podminky.urs.cz/item/CS_URS_2023_02/766622115" TargetMode="External" /><Relationship Id="rId78" Type="http://schemas.openxmlformats.org/officeDocument/2006/relationships/hyperlink" Target="https://podminky.urs.cz/item/CS_URS_2023_02/766622116" TargetMode="External" /><Relationship Id="rId79" Type="http://schemas.openxmlformats.org/officeDocument/2006/relationships/hyperlink" Target="https://podminky.urs.cz/item/CS_URS_2023_02/766622131" TargetMode="External" /><Relationship Id="rId80" Type="http://schemas.openxmlformats.org/officeDocument/2006/relationships/hyperlink" Target="https://podminky.urs.cz/item/CS_URS_2023_02/766622216" TargetMode="External" /><Relationship Id="rId81" Type="http://schemas.openxmlformats.org/officeDocument/2006/relationships/hyperlink" Target="https://podminky.urs.cz/item/CS_URS_2023_02/766694116" TargetMode="External" /><Relationship Id="rId82" Type="http://schemas.openxmlformats.org/officeDocument/2006/relationships/hyperlink" Target="https://podminky.urs.cz/item/CS_URS_2023_02/998766102" TargetMode="External" /><Relationship Id="rId83" Type="http://schemas.openxmlformats.org/officeDocument/2006/relationships/hyperlink" Target="https://podminky.urs.cz/item/CS_URS_2023_02/767122811" TargetMode="External" /><Relationship Id="rId84" Type="http://schemas.openxmlformats.org/officeDocument/2006/relationships/hyperlink" Target="https://podminky.urs.cz/item/CS_URS_2023_02/767893811" TargetMode="External" /><Relationship Id="rId85" Type="http://schemas.openxmlformats.org/officeDocument/2006/relationships/hyperlink" Target="https://podminky.urs.cz/item/CS_URS_2023_02/767620718" TargetMode="External" /><Relationship Id="rId86" Type="http://schemas.openxmlformats.org/officeDocument/2006/relationships/hyperlink" Target="https://podminky.urs.cz/item/CS_URS_2023_02/767590120" TargetMode="External" /><Relationship Id="rId87" Type="http://schemas.openxmlformats.org/officeDocument/2006/relationships/hyperlink" Target="https://podminky.urs.cz/item/CS_URS_2023_02/767893123" TargetMode="External" /><Relationship Id="rId88" Type="http://schemas.openxmlformats.org/officeDocument/2006/relationships/hyperlink" Target="https://podminky.urs.cz/item/CS_URS_2023_02/767995111" TargetMode="External" /><Relationship Id="rId89" Type="http://schemas.openxmlformats.org/officeDocument/2006/relationships/hyperlink" Target="https://podminky.urs.cz/item/CS_URS_2023_02/998767102" TargetMode="External" /><Relationship Id="rId90" Type="http://schemas.openxmlformats.org/officeDocument/2006/relationships/hyperlink" Target="https://podminky.urs.cz/item/CS_URS_2023_02/783306807" TargetMode="External" /><Relationship Id="rId91" Type="http://schemas.openxmlformats.org/officeDocument/2006/relationships/hyperlink" Target="https://podminky.urs.cz/item/CS_URS_2023_02/783314203" TargetMode="External" /><Relationship Id="rId92" Type="http://schemas.openxmlformats.org/officeDocument/2006/relationships/hyperlink" Target="https://podminky.urs.cz/item/CS_URS_2023_02/783317101" TargetMode="External" /><Relationship Id="rId93" Type="http://schemas.openxmlformats.org/officeDocument/2006/relationships/hyperlink" Target="https://podminky.urs.cz/item/CS_URS_2023_02/783913151" TargetMode="External" /><Relationship Id="rId94" Type="http://schemas.openxmlformats.org/officeDocument/2006/relationships/hyperlink" Target="https://podminky.urs.cz/item/CS_URS_2023_02/783932171" TargetMode="External" /><Relationship Id="rId95" Type="http://schemas.openxmlformats.org/officeDocument/2006/relationships/hyperlink" Target="https://podminky.urs.cz/item/CS_URS_2023_02/783917161" TargetMode="External" /><Relationship Id="rId96" Type="http://schemas.openxmlformats.org/officeDocument/2006/relationships/hyperlink" Target="https://podminky.urs.cz/item/CS_URS_2023_02/783997151" TargetMode="External" /><Relationship Id="rId9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29135102" TargetMode="External" /><Relationship Id="rId2" Type="http://schemas.openxmlformats.org/officeDocument/2006/relationships/hyperlink" Target="https://podminky.urs.cz/item/CS_URS_2023_02/629995101" TargetMode="External" /><Relationship Id="rId3" Type="http://schemas.openxmlformats.org/officeDocument/2006/relationships/hyperlink" Target="https://podminky.urs.cz/item/CS_URS_2023_02/952901221" TargetMode="External" /><Relationship Id="rId4" Type="http://schemas.openxmlformats.org/officeDocument/2006/relationships/hyperlink" Target="https://podminky.urs.cz/item/CS_URS_2023_02/952902021" TargetMode="External" /><Relationship Id="rId5" Type="http://schemas.openxmlformats.org/officeDocument/2006/relationships/hyperlink" Target="https://podminky.urs.cz/item/CS_URS_2023_02/965042141" TargetMode="External" /><Relationship Id="rId6" Type="http://schemas.openxmlformats.org/officeDocument/2006/relationships/hyperlink" Target="https://podminky.urs.cz/item/CS_URS_2023_02/965082941" TargetMode="External" /><Relationship Id="rId7" Type="http://schemas.openxmlformats.org/officeDocument/2006/relationships/hyperlink" Target="https://podminky.urs.cz/item/CS_URS_2023_02/997013312" TargetMode="External" /><Relationship Id="rId8" Type="http://schemas.openxmlformats.org/officeDocument/2006/relationships/hyperlink" Target="https://podminky.urs.cz/item/CS_URS_2023_02/997013322" TargetMode="External" /><Relationship Id="rId9" Type="http://schemas.openxmlformats.org/officeDocument/2006/relationships/hyperlink" Target="https://podminky.urs.cz/item/CS_URS_2023_02/997013152" TargetMode="External" /><Relationship Id="rId10" Type="http://schemas.openxmlformats.org/officeDocument/2006/relationships/hyperlink" Target="https://podminky.urs.cz/item/CS_URS_2023_02/997013501" TargetMode="External" /><Relationship Id="rId11" Type="http://schemas.openxmlformats.org/officeDocument/2006/relationships/hyperlink" Target="https://podminky.urs.cz/item/CS_URS_2023_02/997013509" TargetMode="External" /><Relationship Id="rId12" Type="http://schemas.openxmlformats.org/officeDocument/2006/relationships/hyperlink" Target="https://podminky.urs.cz/item/CS_URS_2023_02/997013871" TargetMode="External" /><Relationship Id="rId13" Type="http://schemas.openxmlformats.org/officeDocument/2006/relationships/hyperlink" Target="https://podminky.urs.cz/item/CS_URS_2023_02/998011002" TargetMode="External" /><Relationship Id="rId14" Type="http://schemas.openxmlformats.org/officeDocument/2006/relationships/hyperlink" Target="https://podminky.urs.cz/item/CS_URS_2023_02/712300845" TargetMode="External" /><Relationship Id="rId15" Type="http://schemas.openxmlformats.org/officeDocument/2006/relationships/hyperlink" Target="https://podminky.urs.cz/item/CS_URS_2023_02/712340832" TargetMode="External" /><Relationship Id="rId16" Type="http://schemas.openxmlformats.org/officeDocument/2006/relationships/hyperlink" Target="https://podminky.urs.cz/item/CS_URS_2023_02/712321132" TargetMode="External" /><Relationship Id="rId17" Type="http://schemas.openxmlformats.org/officeDocument/2006/relationships/hyperlink" Target="https://podminky.urs.cz/item/CS_URS_2023_02/712341659" TargetMode="External" /><Relationship Id="rId18" Type="http://schemas.openxmlformats.org/officeDocument/2006/relationships/hyperlink" Target="https://podminky.urs.cz/item/CS_URS_2023_02/712831101" TargetMode="External" /><Relationship Id="rId19" Type="http://schemas.openxmlformats.org/officeDocument/2006/relationships/hyperlink" Target="https://podminky.urs.cz/item/CS_URS_2023_02/712363605" TargetMode="External" /><Relationship Id="rId20" Type="http://schemas.openxmlformats.org/officeDocument/2006/relationships/hyperlink" Target="https://podminky.urs.cz/item/CS_URS_2023_02/712861705" TargetMode="External" /><Relationship Id="rId21" Type="http://schemas.openxmlformats.org/officeDocument/2006/relationships/hyperlink" Target="https://podminky.urs.cz/item/CS_URS_2023_02/712363004" TargetMode="External" /><Relationship Id="rId22" Type="http://schemas.openxmlformats.org/officeDocument/2006/relationships/hyperlink" Target="https://podminky.urs.cz/item/CS_URS_2023_02/712363115" TargetMode="External" /><Relationship Id="rId23" Type="http://schemas.openxmlformats.org/officeDocument/2006/relationships/hyperlink" Target="https://podminky.urs.cz/item/CS_URS_2023_02/712964703" TargetMode="External" /><Relationship Id="rId24" Type="http://schemas.openxmlformats.org/officeDocument/2006/relationships/hyperlink" Target="https://podminky.urs.cz/item/CS_URS_2023_02/712999002" TargetMode="External" /><Relationship Id="rId25" Type="http://schemas.openxmlformats.org/officeDocument/2006/relationships/hyperlink" Target="https://podminky.urs.cz/item/CS_URS_2023_02/712363122" TargetMode="External" /><Relationship Id="rId26" Type="http://schemas.openxmlformats.org/officeDocument/2006/relationships/hyperlink" Target="https://podminky.urs.cz/item/CS_URS_2023_02/712363351" TargetMode="External" /><Relationship Id="rId27" Type="http://schemas.openxmlformats.org/officeDocument/2006/relationships/hyperlink" Target="https://podminky.urs.cz/item/CS_URS_2023_02/712363352" TargetMode="External" /><Relationship Id="rId28" Type="http://schemas.openxmlformats.org/officeDocument/2006/relationships/hyperlink" Target="https://podminky.urs.cz/item/CS_URS_2023_02/712363353" TargetMode="External" /><Relationship Id="rId29" Type="http://schemas.openxmlformats.org/officeDocument/2006/relationships/hyperlink" Target="https://podminky.urs.cz/item/CS_URS_2023_02/712363354" TargetMode="External" /><Relationship Id="rId30" Type="http://schemas.openxmlformats.org/officeDocument/2006/relationships/hyperlink" Target="https://podminky.urs.cz/item/CS_URS_2023_02/712363357" TargetMode="External" /><Relationship Id="rId31" Type="http://schemas.openxmlformats.org/officeDocument/2006/relationships/hyperlink" Target="https://podminky.urs.cz/item/CS_URS_2023_02/712391171" TargetMode="External" /><Relationship Id="rId32" Type="http://schemas.openxmlformats.org/officeDocument/2006/relationships/hyperlink" Target="https://podminky.urs.cz/item/CS_URS_2023_02/998712102" TargetMode="External" /><Relationship Id="rId33" Type="http://schemas.openxmlformats.org/officeDocument/2006/relationships/hyperlink" Target="https://podminky.urs.cz/item/CS_URS_2023_02/713111126" TargetMode="External" /><Relationship Id="rId34" Type="http://schemas.openxmlformats.org/officeDocument/2006/relationships/hyperlink" Target="https://podminky.urs.cz/item/CS_URS_2023_02/713141152" TargetMode="External" /><Relationship Id="rId35" Type="http://schemas.openxmlformats.org/officeDocument/2006/relationships/hyperlink" Target="https://podminky.urs.cz/item/CS_URS_2023_02/713141414" TargetMode="External" /><Relationship Id="rId36" Type="http://schemas.openxmlformats.org/officeDocument/2006/relationships/hyperlink" Target="https://podminky.urs.cz/item/CS_URS_2023_02/713141415" TargetMode="External" /><Relationship Id="rId37" Type="http://schemas.openxmlformats.org/officeDocument/2006/relationships/hyperlink" Target="https://podminky.urs.cz/item/CS_URS_2023_02/713141358" TargetMode="External" /><Relationship Id="rId38" Type="http://schemas.openxmlformats.org/officeDocument/2006/relationships/hyperlink" Target="https://podminky.urs.cz/item/CS_URS_2023_02/713141391" TargetMode="External" /><Relationship Id="rId39" Type="http://schemas.openxmlformats.org/officeDocument/2006/relationships/hyperlink" Target="https://podminky.urs.cz/item/CS_URS_2023_02/998713102" TargetMode="External" /><Relationship Id="rId40" Type="http://schemas.openxmlformats.org/officeDocument/2006/relationships/hyperlink" Target="https://podminky.urs.cz/item/CS_URS_2023_02/721210824" TargetMode="External" /><Relationship Id="rId41" Type="http://schemas.openxmlformats.org/officeDocument/2006/relationships/hyperlink" Target="https://podminky.urs.cz/item/CS_URS_2023_02/721233114" TargetMode="External" /><Relationship Id="rId42" Type="http://schemas.openxmlformats.org/officeDocument/2006/relationships/hyperlink" Target="https://podminky.urs.cz/item/CS_URS_2023_02/721279153" TargetMode="External" /><Relationship Id="rId43" Type="http://schemas.openxmlformats.org/officeDocument/2006/relationships/hyperlink" Target="https://podminky.urs.cz/item/CS_URS_2023_02/998721102" TargetMode="External" /><Relationship Id="rId44" Type="http://schemas.openxmlformats.org/officeDocument/2006/relationships/hyperlink" Target="https://podminky.urs.cz/item/CS_URS_2023_02/998741102" TargetMode="External" /><Relationship Id="rId45" Type="http://schemas.openxmlformats.org/officeDocument/2006/relationships/hyperlink" Target="https://podminky.urs.cz/item/CS_URS_2023_02/762335131" TargetMode="External" /><Relationship Id="rId46" Type="http://schemas.openxmlformats.org/officeDocument/2006/relationships/hyperlink" Target="https://podminky.urs.cz/item/CS_URS_2023_02/762361312" TargetMode="External" /><Relationship Id="rId47" Type="http://schemas.openxmlformats.org/officeDocument/2006/relationships/hyperlink" Target="https://podminky.urs.cz/item/CS_URS_2023_02/998762102" TargetMode="External" /><Relationship Id="rId48" Type="http://schemas.openxmlformats.org/officeDocument/2006/relationships/hyperlink" Target="https://podminky.urs.cz/item/CS_URS_2023_02/764002841" TargetMode="External" /><Relationship Id="rId49" Type="http://schemas.openxmlformats.org/officeDocument/2006/relationships/hyperlink" Target="https://podminky.urs.cz/item/CS_URS_2023_02/764002851" TargetMode="External" /><Relationship Id="rId50" Type="http://schemas.openxmlformats.org/officeDocument/2006/relationships/hyperlink" Target="https://podminky.urs.cz/item/CS_URS_2023_02/764002871" TargetMode="External" /><Relationship Id="rId51" Type="http://schemas.openxmlformats.org/officeDocument/2006/relationships/hyperlink" Target="https://podminky.urs.cz/item/CS_URS_2023_02/764004801" TargetMode="External" /><Relationship Id="rId52" Type="http://schemas.openxmlformats.org/officeDocument/2006/relationships/hyperlink" Target="https://podminky.urs.cz/item/CS_URS_2023_02/764216645" TargetMode="External" /><Relationship Id="rId53" Type="http://schemas.openxmlformats.org/officeDocument/2006/relationships/hyperlink" Target="https://podminky.urs.cz/item/CS_URS_2023_02/764511602" TargetMode="External" /><Relationship Id="rId54" Type="http://schemas.openxmlformats.org/officeDocument/2006/relationships/hyperlink" Target="https://podminky.urs.cz/item/CS_URS_2023_02/764511642" TargetMode="External" /><Relationship Id="rId55" Type="http://schemas.openxmlformats.org/officeDocument/2006/relationships/hyperlink" Target="https://podminky.urs.cz/item/CS_URS_2023_02/998764102" TargetMode="External" /><Relationship Id="rId5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111101" TargetMode="External" /><Relationship Id="rId2" Type="http://schemas.openxmlformats.org/officeDocument/2006/relationships/hyperlink" Target="https://podminky.urs.cz/item/CS_URS_2023_02/162551108" TargetMode="External" /><Relationship Id="rId3" Type="http://schemas.openxmlformats.org/officeDocument/2006/relationships/hyperlink" Target="https://podminky.urs.cz/item/CS_URS_2023_02/171201231" TargetMode="External" /><Relationship Id="rId4" Type="http://schemas.openxmlformats.org/officeDocument/2006/relationships/hyperlink" Target="https://podminky.urs.cz/item/CS_URS_2023_02/171251201" TargetMode="External" /><Relationship Id="rId5" Type="http://schemas.openxmlformats.org/officeDocument/2006/relationships/hyperlink" Target="https://podminky.urs.cz/item/CS_URS_2023_02/271532213" TargetMode="External" /><Relationship Id="rId6" Type="http://schemas.openxmlformats.org/officeDocument/2006/relationships/hyperlink" Target="https://podminky.urs.cz/item/CS_URS_2023_02/629135102" TargetMode="External" /><Relationship Id="rId7" Type="http://schemas.openxmlformats.org/officeDocument/2006/relationships/hyperlink" Target="https://podminky.urs.cz/item/CS_URS_2023_02/622335202" TargetMode="External" /><Relationship Id="rId8" Type="http://schemas.openxmlformats.org/officeDocument/2006/relationships/hyperlink" Target="https://podminky.urs.cz/item/CS_URS_2023_02/622131121" TargetMode="External" /><Relationship Id="rId9" Type="http://schemas.openxmlformats.org/officeDocument/2006/relationships/hyperlink" Target="https://podminky.urs.cz/item/CS_URS_2023_02/622151031" TargetMode="External" /><Relationship Id="rId10" Type="http://schemas.openxmlformats.org/officeDocument/2006/relationships/hyperlink" Target="https://podminky.urs.cz/item/CS_URS_2023_02/622143003" TargetMode="External" /><Relationship Id="rId11" Type="http://schemas.openxmlformats.org/officeDocument/2006/relationships/hyperlink" Target="https://podminky.urs.cz/item/CS_URS_2023_02/629995101" TargetMode="External" /><Relationship Id="rId12" Type="http://schemas.openxmlformats.org/officeDocument/2006/relationships/hyperlink" Target="https://podminky.urs.cz/item/CS_URS_2023_02/629991012" TargetMode="External" /><Relationship Id="rId13" Type="http://schemas.openxmlformats.org/officeDocument/2006/relationships/hyperlink" Target="https://podminky.urs.cz/item/CS_URS_2023_02/632450132" TargetMode="External" /><Relationship Id="rId14" Type="http://schemas.openxmlformats.org/officeDocument/2006/relationships/hyperlink" Target="https://podminky.urs.cz/item/CS_URS_2023_02/637211131" TargetMode="External" /><Relationship Id="rId15" Type="http://schemas.openxmlformats.org/officeDocument/2006/relationships/hyperlink" Target="https://podminky.urs.cz/item/CS_URS_2023_02/637311131" TargetMode="External" /><Relationship Id="rId16" Type="http://schemas.openxmlformats.org/officeDocument/2006/relationships/hyperlink" Target="https://podminky.urs.cz/item/CS_URS_2023_02/941321111" TargetMode="External" /><Relationship Id="rId17" Type="http://schemas.openxmlformats.org/officeDocument/2006/relationships/hyperlink" Target="https://podminky.urs.cz/item/CS_URS_2023_02/941321211" TargetMode="External" /><Relationship Id="rId18" Type="http://schemas.openxmlformats.org/officeDocument/2006/relationships/hyperlink" Target="https://podminky.urs.cz/item/CS_URS_2023_02/941321811" TargetMode="External" /><Relationship Id="rId19" Type="http://schemas.openxmlformats.org/officeDocument/2006/relationships/hyperlink" Target="https://podminky.urs.cz/item/CS_URS_2023_02/944511111" TargetMode="External" /><Relationship Id="rId20" Type="http://schemas.openxmlformats.org/officeDocument/2006/relationships/hyperlink" Target="https://podminky.urs.cz/item/CS_URS_2023_02/944511211" TargetMode="External" /><Relationship Id="rId21" Type="http://schemas.openxmlformats.org/officeDocument/2006/relationships/hyperlink" Target="https://podminky.urs.cz/item/CS_URS_2023_02/944511811" TargetMode="External" /><Relationship Id="rId22" Type="http://schemas.openxmlformats.org/officeDocument/2006/relationships/hyperlink" Target="https://podminky.urs.cz/item/CS_URS_2023_02/952901111" TargetMode="External" /><Relationship Id="rId23" Type="http://schemas.openxmlformats.org/officeDocument/2006/relationships/hyperlink" Target="https://podminky.urs.cz/item/CS_URS_2023_02/978036141" TargetMode="External" /><Relationship Id="rId24" Type="http://schemas.openxmlformats.org/officeDocument/2006/relationships/hyperlink" Target="https://podminky.urs.cz/item/CS_URS_2023_02/997013151" TargetMode="External" /><Relationship Id="rId25" Type="http://schemas.openxmlformats.org/officeDocument/2006/relationships/hyperlink" Target="https://podminky.urs.cz/item/CS_URS_2023_02/997013501" TargetMode="External" /><Relationship Id="rId26" Type="http://schemas.openxmlformats.org/officeDocument/2006/relationships/hyperlink" Target="https://podminky.urs.cz/item/CS_URS_2023_02/997013509" TargetMode="External" /><Relationship Id="rId27" Type="http://schemas.openxmlformats.org/officeDocument/2006/relationships/hyperlink" Target="https://podminky.urs.cz/item/CS_URS_2023_02/997013871" TargetMode="External" /><Relationship Id="rId28" Type="http://schemas.openxmlformats.org/officeDocument/2006/relationships/hyperlink" Target="https://podminky.urs.cz/item/CS_URS_2023_02/998011001" TargetMode="External" /><Relationship Id="rId29" Type="http://schemas.openxmlformats.org/officeDocument/2006/relationships/hyperlink" Target="https://podminky.urs.cz/item/CS_URS_2023_02/712340832" TargetMode="External" /><Relationship Id="rId30" Type="http://schemas.openxmlformats.org/officeDocument/2006/relationships/hyperlink" Target="https://podminky.urs.cz/item/CS_URS_2023_02/712363004" TargetMode="External" /><Relationship Id="rId31" Type="http://schemas.openxmlformats.org/officeDocument/2006/relationships/hyperlink" Target="https://podminky.urs.cz/item/CS_URS_2023_02/712363122" TargetMode="External" /><Relationship Id="rId32" Type="http://schemas.openxmlformats.org/officeDocument/2006/relationships/hyperlink" Target="https://podminky.urs.cz/item/CS_URS_2023_02/712363352" TargetMode="External" /><Relationship Id="rId33" Type="http://schemas.openxmlformats.org/officeDocument/2006/relationships/hyperlink" Target="https://podminky.urs.cz/item/CS_URS_2023_02/712363353" TargetMode="External" /><Relationship Id="rId34" Type="http://schemas.openxmlformats.org/officeDocument/2006/relationships/hyperlink" Target="https://podminky.urs.cz/item/CS_URS_2023_02/712363357" TargetMode="External" /><Relationship Id="rId35" Type="http://schemas.openxmlformats.org/officeDocument/2006/relationships/hyperlink" Target="https://podminky.urs.cz/item/CS_URS_2023_02/712861705" TargetMode="External" /><Relationship Id="rId36" Type="http://schemas.openxmlformats.org/officeDocument/2006/relationships/hyperlink" Target="https://podminky.urs.cz/item/CS_URS_2023_02/712964703" TargetMode="External" /><Relationship Id="rId37" Type="http://schemas.openxmlformats.org/officeDocument/2006/relationships/hyperlink" Target="https://podminky.urs.cz/item/CS_URS_2023_02/712999002" TargetMode="External" /><Relationship Id="rId38" Type="http://schemas.openxmlformats.org/officeDocument/2006/relationships/hyperlink" Target="https://podminky.urs.cz/item/CS_URS_2023_02/712391171" TargetMode="External" /><Relationship Id="rId39" Type="http://schemas.openxmlformats.org/officeDocument/2006/relationships/hyperlink" Target="https://podminky.urs.cz/item/CS_URS_2023_02/998712102" TargetMode="External" /><Relationship Id="rId40" Type="http://schemas.openxmlformats.org/officeDocument/2006/relationships/hyperlink" Target="https://podminky.urs.cz/item/CS_URS_2023_02/998741102" TargetMode="External" /><Relationship Id="rId41" Type="http://schemas.openxmlformats.org/officeDocument/2006/relationships/hyperlink" Target="https://podminky.urs.cz/item/CS_URS_2023_02/762361313" TargetMode="External" /><Relationship Id="rId42" Type="http://schemas.openxmlformats.org/officeDocument/2006/relationships/hyperlink" Target="https://podminky.urs.cz/item/CS_URS_2023_02/998762101" TargetMode="External" /><Relationship Id="rId43" Type="http://schemas.openxmlformats.org/officeDocument/2006/relationships/hyperlink" Target="https://podminky.urs.cz/item/CS_URS_2023_02/764002811" TargetMode="External" /><Relationship Id="rId44" Type="http://schemas.openxmlformats.org/officeDocument/2006/relationships/hyperlink" Target="https://podminky.urs.cz/item/CS_URS_2023_02/764002841" TargetMode="External" /><Relationship Id="rId45" Type="http://schemas.openxmlformats.org/officeDocument/2006/relationships/hyperlink" Target="https://podminky.urs.cz/item/CS_URS_2023_02/764004801" TargetMode="External" /><Relationship Id="rId46" Type="http://schemas.openxmlformats.org/officeDocument/2006/relationships/hyperlink" Target="https://podminky.urs.cz/item/CS_URS_2023_02/764004861" TargetMode="External" /><Relationship Id="rId47" Type="http://schemas.openxmlformats.org/officeDocument/2006/relationships/hyperlink" Target="https://podminky.urs.cz/item/CS_URS_2023_02/764511602" TargetMode="External" /><Relationship Id="rId48" Type="http://schemas.openxmlformats.org/officeDocument/2006/relationships/hyperlink" Target="https://podminky.urs.cz/item/CS_URS_2023_02/764511642" TargetMode="External" /><Relationship Id="rId49" Type="http://schemas.openxmlformats.org/officeDocument/2006/relationships/hyperlink" Target="https://podminky.urs.cz/item/CS_URS_2023_02/764518622" TargetMode="External" /><Relationship Id="rId50" Type="http://schemas.openxmlformats.org/officeDocument/2006/relationships/hyperlink" Target="https://podminky.urs.cz/item/CS_URS_2023_02/998764101" TargetMode="External" /><Relationship Id="rId51" Type="http://schemas.openxmlformats.org/officeDocument/2006/relationships/hyperlink" Target="https://podminky.urs.cz/item/CS_URS_2023_02/767810811" TargetMode="External" /><Relationship Id="rId52" Type="http://schemas.openxmlformats.org/officeDocument/2006/relationships/hyperlink" Target="https://podminky.urs.cz/item/CS_URS_2023_02/767810113" TargetMode="External" /><Relationship Id="rId53" Type="http://schemas.openxmlformats.org/officeDocument/2006/relationships/hyperlink" Target="https://podminky.urs.cz/item/CS_URS_2023_02/998767101" TargetMode="External" /><Relationship Id="rId54" Type="http://schemas.openxmlformats.org/officeDocument/2006/relationships/hyperlink" Target="https://podminky.urs.cz/item/CS_URS_2023_02/783306807" TargetMode="External" /><Relationship Id="rId55" Type="http://schemas.openxmlformats.org/officeDocument/2006/relationships/hyperlink" Target="https://podminky.urs.cz/item/CS_URS_2023_02/783314203" TargetMode="External" /><Relationship Id="rId56" Type="http://schemas.openxmlformats.org/officeDocument/2006/relationships/hyperlink" Target="https://podminky.urs.cz/item/CS_URS_2023_02/783317101" TargetMode="External" /><Relationship Id="rId5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30001000" TargetMode="External" /><Relationship Id="rId2" Type="http://schemas.openxmlformats.org/officeDocument/2006/relationships/hyperlink" Target="https://podminky.urs.cz/item/CS_URS_2023_02/043002000" TargetMode="External" /><Relationship Id="rId3" Type="http://schemas.openxmlformats.org/officeDocument/2006/relationships/hyperlink" Target="https://podminky.urs.cz/item/CS_URS_2023_02/044002000" TargetMode="External" /><Relationship Id="rId4" Type="http://schemas.openxmlformats.org/officeDocument/2006/relationships/hyperlink" Target="https://podminky.urs.cz/item/CS_URS_2023_02/071002000" TargetMode="External" /><Relationship Id="rId5" Type="http://schemas.openxmlformats.org/officeDocument/2006/relationships/hyperlink" Target="https://podminky.urs.cz/item/CS_URS_2023_02/090001000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2023016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Hněvice dopravní pavilon - oprava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Hněvice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29. 8. 2023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Oprava fasády techno...'!J30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Oprava fasády techno...'!P92</f>
        <v>0</v>
      </c>
      <c r="AV55" s="121">
        <f>'01 - Oprava fasády techno...'!J33</f>
        <v>0</v>
      </c>
      <c r="AW55" s="121">
        <f>'01 - Oprava fasády techno...'!J34</f>
        <v>0</v>
      </c>
      <c r="AX55" s="121">
        <f>'01 - Oprava fasády techno...'!J35</f>
        <v>0</v>
      </c>
      <c r="AY55" s="121">
        <f>'01 - Oprava fasády techno...'!J36</f>
        <v>0</v>
      </c>
      <c r="AZ55" s="121">
        <f>'01 - Oprava fasády techno...'!F33</f>
        <v>0</v>
      </c>
      <c r="BA55" s="121">
        <f>'01 - Oprava fasády techno...'!F34</f>
        <v>0</v>
      </c>
      <c r="BB55" s="121">
        <f>'01 - Oprava fasády techno...'!F35</f>
        <v>0</v>
      </c>
      <c r="BC55" s="121">
        <f>'01 - Oprava fasády techno...'!F36</f>
        <v>0</v>
      </c>
      <c r="BD55" s="123">
        <f>'01 - Oprava fasády techno...'!F37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Administrativní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Administrativní část'!P96</f>
        <v>0</v>
      </c>
      <c r="AV56" s="121">
        <f>'02 - Administrativní část'!J33</f>
        <v>0</v>
      </c>
      <c r="AW56" s="121">
        <f>'02 - Administrativní část'!J34</f>
        <v>0</v>
      </c>
      <c r="AX56" s="121">
        <f>'02 - Administrativní část'!J35</f>
        <v>0</v>
      </c>
      <c r="AY56" s="121">
        <f>'02 - Administrativní část'!J36</f>
        <v>0</v>
      </c>
      <c r="AZ56" s="121">
        <f>'02 - Administrativní část'!F33</f>
        <v>0</v>
      </c>
      <c r="BA56" s="121">
        <f>'02 - Administrativní část'!F34</f>
        <v>0</v>
      </c>
      <c r="BB56" s="121">
        <f>'02 - Administrativní část'!F35</f>
        <v>0</v>
      </c>
      <c r="BC56" s="121">
        <f>'02 - Administrativní část'!F36</f>
        <v>0</v>
      </c>
      <c r="BD56" s="123">
        <f>'02 - Administrativní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Střecha'!J30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Střecha'!P91</f>
        <v>0</v>
      </c>
      <c r="AV57" s="121">
        <f>'03 - Střecha'!J33</f>
        <v>0</v>
      </c>
      <c r="AW57" s="121">
        <f>'03 - Střecha'!J34</f>
        <v>0</v>
      </c>
      <c r="AX57" s="121">
        <f>'03 - Střecha'!J35</f>
        <v>0</v>
      </c>
      <c r="AY57" s="121">
        <f>'03 - Střecha'!J36</f>
        <v>0</v>
      </c>
      <c r="AZ57" s="121">
        <f>'03 - Střecha'!F33</f>
        <v>0</v>
      </c>
      <c r="BA57" s="121">
        <f>'03 - Střecha'!F34</f>
        <v>0</v>
      </c>
      <c r="BB57" s="121">
        <f>'03 - Střecha'!F35</f>
        <v>0</v>
      </c>
      <c r="BC57" s="121">
        <f>'03 - Střecha'!F36</f>
        <v>0</v>
      </c>
      <c r="BD57" s="123">
        <f>'03 - Střecha'!F37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Oprava rozpínací sta...'!J30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'04 - Oprava rozpínací sta...'!P93</f>
        <v>0</v>
      </c>
      <c r="AV58" s="121">
        <f>'04 - Oprava rozpínací sta...'!J33</f>
        <v>0</v>
      </c>
      <c r="AW58" s="121">
        <f>'04 - Oprava rozpínací sta...'!J34</f>
        <v>0</v>
      </c>
      <c r="AX58" s="121">
        <f>'04 - Oprava rozpínací sta...'!J35</f>
        <v>0</v>
      </c>
      <c r="AY58" s="121">
        <f>'04 - Oprava rozpínací sta...'!J36</f>
        <v>0</v>
      </c>
      <c r="AZ58" s="121">
        <f>'04 - Oprava rozpínací sta...'!F33</f>
        <v>0</v>
      </c>
      <c r="BA58" s="121">
        <f>'04 - Oprava rozpínací sta...'!F34</f>
        <v>0</v>
      </c>
      <c r="BB58" s="121">
        <f>'04 - Oprava rozpínací sta...'!F35</f>
        <v>0</v>
      </c>
      <c r="BC58" s="121">
        <f>'04 - Oprava rozpínací sta...'!F36</f>
        <v>0</v>
      </c>
      <c r="BD58" s="123">
        <f>'04 - Oprava rozpínací sta...'!F37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Vedlejší a ostatní 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5">
        <v>0</v>
      </c>
      <c r="AT59" s="126">
        <f>ROUND(SUM(AV59:AW59),2)</f>
        <v>0</v>
      </c>
      <c r="AU59" s="127">
        <f>'VON - Vedlejší a ostatní ...'!P84</f>
        <v>0</v>
      </c>
      <c r="AV59" s="126">
        <f>'VON - Vedlejší a ostatní ...'!J33</f>
        <v>0</v>
      </c>
      <c r="AW59" s="126">
        <f>'VON - Vedlejší a ostatní ...'!J34</f>
        <v>0</v>
      </c>
      <c r="AX59" s="126">
        <f>'VON - Vedlejší a ostatní ...'!J35</f>
        <v>0</v>
      </c>
      <c r="AY59" s="126">
        <f>'VON - Vedlejší a ostatní ...'!J36</f>
        <v>0</v>
      </c>
      <c r="AZ59" s="126">
        <f>'VON - Vedlejší a ostatní ...'!F33</f>
        <v>0</v>
      </c>
      <c r="BA59" s="126">
        <f>'VON - Vedlejší a ostatní ...'!F34</f>
        <v>0</v>
      </c>
      <c r="BB59" s="126">
        <f>'VON - Vedlejší a ostatní ...'!F35</f>
        <v>0</v>
      </c>
      <c r="BC59" s="126">
        <f>'VON - Vedlejší a ostatní ...'!F36</f>
        <v>0</v>
      </c>
      <c r="BD59" s="128">
        <f>'VON - Vedlejší a ostatní ...'!F37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msQDp6znZHQ+2bOQ+N/bYxv4owomM+9lkloUldgpMwVMRzwiVmpH+4nKXS1ZMrODLWsYVRGwh0IuGfhKpU3xYA==" hashValue="R20bCEAyPl5sDaEQ51lql2WGg1fMkuOc3vXfWsZQ6q8MEaZvZER/UAWjHLuLTRlIbN6wDcYPEq2pek0TKLRDv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Oprava fasády techno...'!C2" display="/"/>
    <hyperlink ref="A56" location="'02 - Administrativní část'!C2" display="/"/>
    <hyperlink ref="A57" location="'03 - Střecha'!C2" display="/"/>
    <hyperlink ref="A58" location="'04 - Oprava rozpínací sta...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Hněvice dopravní pavilon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ROUND((SUM(BE92:BE290)),  2)</f>
        <v>0</v>
      </c>
      <c r="G33" s="39"/>
      <c r="H33" s="39"/>
      <c r="I33" s="149">
        <v>0.20999999999999999</v>
      </c>
      <c r="J33" s="148">
        <f>ROUND(((SUM(BE92:BE290))*I33),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ROUND((SUM(BF92:BF290)),  2)</f>
        <v>0</v>
      </c>
      <c r="G34" s="39"/>
      <c r="H34" s="39"/>
      <c r="I34" s="149">
        <v>0.14999999999999999</v>
      </c>
      <c r="J34" s="148">
        <f>ROUND(((SUM(BF92:BF290))*I34),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ROUND((SUM(BG92:BG290)),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ROUND((SUM(BH92:BH290)),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ROUND((SUM(BI92:BI290)),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Hněvice dopravní pavilon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01 - Oprava fasády technologické části 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Hněvice</v>
      </c>
      <c r="G52" s="41"/>
      <c r="H52" s="41"/>
      <c r="I52" s="33" t="s">
        <v>23</v>
      </c>
      <c r="J52" s="73" t="str">
        <f>IF(J12="","",J12)</f>
        <v>29. 8. 2023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J106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106</v>
      </c>
      <c r="E64" s="175"/>
      <c r="F64" s="175"/>
      <c r="G64" s="175"/>
      <c r="H64" s="175"/>
      <c r="I64" s="175"/>
      <c r="J64" s="176">
        <f>J193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107</v>
      </c>
      <c r="E65" s="175"/>
      <c r="F65" s="175"/>
      <c r="G65" s="175"/>
      <c r="H65" s="175"/>
      <c r="I65" s="175"/>
      <c r="J65" s="176">
        <f>J230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108</v>
      </c>
      <c r="E66" s="175"/>
      <c r="F66" s="175"/>
      <c r="G66" s="175"/>
      <c r="H66" s="175"/>
      <c r="I66" s="175"/>
      <c r="J66" s="176">
        <f>J241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109</v>
      </c>
      <c r="E67" s="169"/>
      <c r="F67" s="169"/>
      <c r="G67" s="169"/>
      <c r="H67" s="169"/>
      <c r="I67" s="169"/>
      <c r="J67" s="170">
        <f>J244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110</v>
      </c>
      <c r="E68" s="175"/>
      <c r="F68" s="175"/>
      <c r="G68" s="175"/>
      <c r="H68" s="175"/>
      <c r="I68" s="175"/>
      <c r="J68" s="176">
        <f>J245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111</v>
      </c>
      <c r="E69" s="175"/>
      <c r="F69" s="175"/>
      <c r="G69" s="175"/>
      <c r="H69" s="175"/>
      <c r="I69" s="175"/>
      <c r="J69" s="176">
        <f>J254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112</v>
      </c>
      <c r="E70" s="175"/>
      <c r="F70" s="175"/>
      <c r="G70" s="175"/>
      <c r="H70" s="175"/>
      <c r="I70" s="175"/>
      <c r="J70" s="176">
        <f>J265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113</v>
      </c>
      <c r="E71" s="175"/>
      <c r="F71" s="175"/>
      <c r="G71" s="175"/>
      <c r="H71" s="175"/>
      <c r="I71" s="175"/>
      <c r="J71" s="176">
        <f>J273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114</v>
      </c>
      <c r="E72" s="175"/>
      <c r="F72" s="175"/>
      <c r="G72" s="175"/>
      <c r="H72" s="175"/>
      <c r="I72" s="175"/>
      <c r="J72" s="176">
        <f>J279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115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Hněvice dopravní pavilon - oprava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 xml:space="preserve">01 - Oprava fasády technologické části 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Hněvice</v>
      </c>
      <c r="G86" s="41"/>
      <c r="H86" s="41"/>
      <c r="I86" s="33" t="s">
        <v>23</v>
      </c>
      <c r="J86" s="73" t="str">
        <f>IF(J12="","",J12)</f>
        <v>29. 8. 2023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Správa železnic, státní organizace</v>
      </c>
      <c r="G88" s="41"/>
      <c r="H88" s="41"/>
      <c r="I88" s="33" t="s">
        <v>32</v>
      </c>
      <c r="J88" s="37" t="str">
        <f>E21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IF(E18="","",E18)</f>
        <v>Vyplň údaj</v>
      </c>
      <c r="G89" s="41"/>
      <c r="H89" s="41"/>
      <c r="I89" s="33" t="s">
        <v>35</v>
      </c>
      <c r="J89" s="37" t="str">
        <f>E24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116</v>
      </c>
      <c r="D91" s="181" t="s">
        <v>57</v>
      </c>
      <c r="E91" s="181" t="s">
        <v>53</v>
      </c>
      <c r="F91" s="181" t="s">
        <v>54</v>
      </c>
      <c r="G91" s="181" t="s">
        <v>117</v>
      </c>
      <c r="H91" s="181" t="s">
        <v>118</v>
      </c>
      <c r="I91" s="181" t="s">
        <v>119</v>
      </c>
      <c r="J91" s="181" t="s">
        <v>100</v>
      </c>
      <c r="K91" s="182" t="s">
        <v>120</v>
      </c>
      <c r="L91" s="183"/>
      <c r="M91" s="93" t="s">
        <v>19</v>
      </c>
      <c r="N91" s="94" t="s">
        <v>42</v>
      </c>
      <c r="O91" s="94" t="s">
        <v>121</v>
      </c>
      <c r="P91" s="94" t="s">
        <v>122</v>
      </c>
      <c r="Q91" s="94" t="s">
        <v>123</v>
      </c>
      <c r="R91" s="94" t="s">
        <v>124</v>
      </c>
      <c r="S91" s="94" t="s">
        <v>125</v>
      </c>
      <c r="T91" s="95" t="s">
        <v>126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127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P93+P244</f>
        <v>0</v>
      </c>
      <c r="Q92" s="97"/>
      <c r="R92" s="186">
        <f>R93+R244</f>
        <v>14.479335931000001</v>
      </c>
      <c r="S92" s="97"/>
      <c r="T92" s="187">
        <f>T93+T244</f>
        <v>5.494008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101</v>
      </c>
      <c r="BK92" s="188">
        <f>BK93+BK244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128</v>
      </c>
      <c r="F93" s="192" t="s">
        <v>129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P94+P106+P111+P193+P230+P241</f>
        <v>0</v>
      </c>
      <c r="Q93" s="197"/>
      <c r="R93" s="198">
        <f>R94+R106+R111+R193+R230+R241</f>
        <v>13.809570339</v>
      </c>
      <c r="S93" s="197"/>
      <c r="T93" s="199">
        <f>T94+T106+T111+T193+T230+T241</f>
        <v>5.462968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130</v>
      </c>
      <c r="BK93" s="202">
        <f>BK94+BK106+BK111+BK193+BK230+BK241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80</v>
      </c>
      <c r="F94" s="203" t="s">
        <v>131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SUM(P95:P105)</f>
        <v>0</v>
      </c>
      <c r="Q94" s="197"/>
      <c r="R94" s="198">
        <f>SUM(R95:R105)</f>
        <v>0</v>
      </c>
      <c r="S94" s="197"/>
      <c r="T94" s="199">
        <f>SUM(T95:T105)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80</v>
      </c>
      <c r="AY94" s="200" t="s">
        <v>130</v>
      </c>
      <c r="BK94" s="202">
        <f>SUM(BK95:BK105)</f>
        <v>0</v>
      </c>
    </row>
    <row r="95" s="2" customFormat="1" ht="21.75" customHeight="1">
      <c r="A95" s="39"/>
      <c r="B95" s="40"/>
      <c r="C95" s="205" t="s">
        <v>80</v>
      </c>
      <c r="D95" s="205" t="s">
        <v>132</v>
      </c>
      <c r="E95" s="206" t="s">
        <v>133</v>
      </c>
      <c r="F95" s="207" t="s">
        <v>134</v>
      </c>
      <c r="G95" s="208" t="s">
        <v>135</v>
      </c>
      <c r="H95" s="209">
        <v>2.0630000000000002</v>
      </c>
      <c r="I95" s="210"/>
      <c r="J95" s="211">
        <f>ROUND(I95*H95,2)</f>
        <v>0</v>
      </c>
      <c r="K95" s="207" t="s">
        <v>136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137</v>
      </c>
      <c r="AT95" s="216" t="s">
        <v>132</v>
      </c>
      <c r="AU95" s="216" t="s">
        <v>82</v>
      </c>
      <c r="AY95" s="18" t="s">
        <v>130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137</v>
      </c>
      <c r="BM95" s="216" t="s">
        <v>138</v>
      </c>
    </row>
    <row r="96" s="2" customFormat="1">
      <c r="A96" s="39"/>
      <c r="B96" s="40"/>
      <c r="C96" s="41"/>
      <c r="D96" s="218" t="s">
        <v>139</v>
      </c>
      <c r="E96" s="41"/>
      <c r="F96" s="219" t="s">
        <v>140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139</v>
      </c>
      <c r="AU96" s="18" t="s">
        <v>82</v>
      </c>
    </row>
    <row r="97" s="13" customFormat="1">
      <c r="A97" s="13"/>
      <c r="B97" s="223"/>
      <c r="C97" s="224"/>
      <c r="D97" s="225" t="s">
        <v>141</v>
      </c>
      <c r="E97" s="226" t="s">
        <v>19</v>
      </c>
      <c r="F97" s="227" t="s">
        <v>142</v>
      </c>
      <c r="G97" s="224"/>
      <c r="H97" s="228">
        <v>2.0630000000000002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141</v>
      </c>
      <c r="AU97" s="234" t="s">
        <v>82</v>
      </c>
      <c r="AV97" s="13" t="s">
        <v>82</v>
      </c>
      <c r="AW97" s="13" t="s">
        <v>34</v>
      </c>
      <c r="AX97" s="13" t="s">
        <v>72</v>
      </c>
      <c r="AY97" s="234" t="s">
        <v>130</v>
      </c>
    </row>
    <row r="98" s="14" customFormat="1">
      <c r="A98" s="14"/>
      <c r="B98" s="235"/>
      <c r="C98" s="236"/>
      <c r="D98" s="225" t="s">
        <v>141</v>
      </c>
      <c r="E98" s="237" t="s">
        <v>19</v>
      </c>
      <c r="F98" s="238" t="s">
        <v>143</v>
      </c>
      <c r="G98" s="236"/>
      <c r="H98" s="239">
        <v>2.0630000000000002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141</v>
      </c>
      <c r="AU98" s="245" t="s">
        <v>82</v>
      </c>
      <c r="AV98" s="14" t="s">
        <v>137</v>
      </c>
      <c r="AW98" s="14" t="s">
        <v>4</v>
      </c>
      <c r="AX98" s="14" t="s">
        <v>80</v>
      </c>
      <c r="AY98" s="245" t="s">
        <v>130</v>
      </c>
    </row>
    <row r="99" s="2" customFormat="1" ht="37.8" customHeight="1">
      <c r="A99" s="39"/>
      <c r="B99" s="40"/>
      <c r="C99" s="205" t="s">
        <v>82</v>
      </c>
      <c r="D99" s="205" t="s">
        <v>132</v>
      </c>
      <c r="E99" s="206" t="s">
        <v>144</v>
      </c>
      <c r="F99" s="207" t="s">
        <v>145</v>
      </c>
      <c r="G99" s="208" t="s">
        <v>135</v>
      </c>
      <c r="H99" s="209">
        <v>2.0630000000000002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82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137</v>
      </c>
      <c r="BM99" s="216" t="s">
        <v>146</v>
      </c>
    </row>
    <row r="100" s="2" customFormat="1">
      <c r="A100" s="39"/>
      <c r="B100" s="40"/>
      <c r="C100" s="41"/>
      <c r="D100" s="218" t="s">
        <v>139</v>
      </c>
      <c r="E100" s="41"/>
      <c r="F100" s="219" t="s">
        <v>147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82</v>
      </c>
    </row>
    <row r="101" s="2" customFormat="1" ht="24.15" customHeight="1">
      <c r="A101" s="39"/>
      <c r="B101" s="40"/>
      <c r="C101" s="205" t="s">
        <v>148</v>
      </c>
      <c r="D101" s="205" t="s">
        <v>132</v>
      </c>
      <c r="E101" s="206" t="s">
        <v>149</v>
      </c>
      <c r="F101" s="207" t="s">
        <v>150</v>
      </c>
      <c r="G101" s="208" t="s">
        <v>151</v>
      </c>
      <c r="H101" s="209">
        <v>4.1260000000000003</v>
      </c>
      <c r="I101" s="210"/>
      <c r="J101" s="211">
        <f>ROUND(I101*H101,2)</f>
        <v>0</v>
      </c>
      <c r="K101" s="207" t="s">
        <v>136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82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137</v>
      </c>
      <c r="BM101" s="216" t="s">
        <v>152</v>
      </c>
    </row>
    <row r="102" s="2" customFormat="1">
      <c r="A102" s="39"/>
      <c r="B102" s="40"/>
      <c r="C102" s="41"/>
      <c r="D102" s="218" t="s">
        <v>139</v>
      </c>
      <c r="E102" s="41"/>
      <c r="F102" s="219" t="s">
        <v>153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139</v>
      </c>
      <c r="AU102" s="18" t="s">
        <v>82</v>
      </c>
    </row>
    <row r="103" s="13" customFormat="1">
      <c r="A103" s="13"/>
      <c r="B103" s="223"/>
      <c r="C103" s="224"/>
      <c r="D103" s="225" t="s">
        <v>141</v>
      </c>
      <c r="E103" s="226" t="s">
        <v>19</v>
      </c>
      <c r="F103" s="227" t="s">
        <v>154</v>
      </c>
      <c r="G103" s="224"/>
      <c r="H103" s="228">
        <v>4.1260000000000003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141</v>
      </c>
      <c r="AU103" s="234" t="s">
        <v>82</v>
      </c>
      <c r="AV103" s="13" t="s">
        <v>82</v>
      </c>
      <c r="AW103" s="13" t="s">
        <v>34</v>
      </c>
      <c r="AX103" s="13" t="s">
        <v>80</v>
      </c>
      <c r="AY103" s="234" t="s">
        <v>130</v>
      </c>
    </row>
    <row r="104" s="2" customFormat="1" ht="24.15" customHeight="1">
      <c r="A104" s="39"/>
      <c r="B104" s="40"/>
      <c r="C104" s="205" t="s">
        <v>137</v>
      </c>
      <c r="D104" s="205" t="s">
        <v>132</v>
      </c>
      <c r="E104" s="206" t="s">
        <v>155</v>
      </c>
      <c r="F104" s="207" t="s">
        <v>156</v>
      </c>
      <c r="G104" s="208" t="s">
        <v>135</v>
      </c>
      <c r="H104" s="209">
        <v>2.0630000000000002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82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137</v>
      </c>
      <c r="BM104" s="216" t="s">
        <v>157</v>
      </c>
    </row>
    <row r="105" s="2" customFormat="1">
      <c r="A105" s="39"/>
      <c r="B105" s="40"/>
      <c r="C105" s="41"/>
      <c r="D105" s="218" t="s">
        <v>139</v>
      </c>
      <c r="E105" s="41"/>
      <c r="F105" s="219" t="s">
        <v>158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82</v>
      </c>
    </row>
    <row r="106" s="12" customFormat="1" ht="22.8" customHeight="1">
      <c r="A106" s="12"/>
      <c r="B106" s="189"/>
      <c r="C106" s="190"/>
      <c r="D106" s="191" t="s">
        <v>71</v>
      </c>
      <c r="E106" s="203" t="s">
        <v>82</v>
      </c>
      <c r="F106" s="203" t="s">
        <v>159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SUM(P107:P110)</f>
        <v>0</v>
      </c>
      <c r="Q106" s="197"/>
      <c r="R106" s="198">
        <f>SUM(R107:R110)</f>
        <v>2.9721600000000001</v>
      </c>
      <c r="S106" s="197"/>
      <c r="T106" s="199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80</v>
      </c>
      <c r="AT106" s="201" t="s">
        <v>71</v>
      </c>
      <c r="AU106" s="201" t="s">
        <v>80</v>
      </c>
      <c r="AY106" s="200" t="s">
        <v>130</v>
      </c>
      <c r="BK106" s="202">
        <f>SUM(BK107:BK110)</f>
        <v>0</v>
      </c>
    </row>
    <row r="107" s="2" customFormat="1" ht="21.75" customHeight="1">
      <c r="A107" s="39"/>
      <c r="B107" s="40"/>
      <c r="C107" s="205" t="s">
        <v>160</v>
      </c>
      <c r="D107" s="205" t="s">
        <v>132</v>
      </c>
      <c r="E107" s="206" t="s">
        <v>161</v>
      </c>
      <c r="F107" s="207" t="s">
        <v>162</v>
      </c>
      <c r="G107" s="208" t="s">
        <v>135</v>
      </c>
      <c r="H107" s="209">
        <v>1.3759999999999999</v>
      </c>
      <c r="I107" s="210"/>
      <c r="J107" s="211">
        <f>ROUND(I107*H107,2)</f>
        <v>0</v>
      </c>
      <c r="K107" s="207" t="s">
        <v>136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2.1600000000000001</v>
      </c>
      <c r="R107" s="214">
        <f>Q107*H107</f>
        <v>2.9721600000000001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132</v>
      </c>
      <c r="AU107" s="216" t="s">
        <v>82</v>
      </c>
      <c r="AY107" s="18" t="s">
        <v>130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137</v>
      </c>
      <c r="BM107" s="216" t="s">
        <v>163</v>
      </c>
    </row>
    <row r="108" s="2" customFormat="1">
      <c r="A108" s="39"/>
      <c r="B108" s="40"/>
      <c r="C108" s="41"/>
      <c r="D108" s="218" t="s">
        <v>139</v>
      </c>
      <c r="E108" s="41"/>
      <c r="F108" s="219" t="s">
        <v>164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139</v>
      </c>
      <c r="AU108" s="18" t="s">
        <v>82</v>
      </c>
    </row>
    <row r="109" s="13" customFormat="1">
      <c r="A109" s="13"/>
      <c r="B109" s="223"/>
      <c r="C109" s="224"/>
      <c r="D109" s="225" t="s">
        <v>141</v>
      </c>
      <c r="E109" s="226" t="s">
        <v>19</v>
      </c>
      <c r="F109" s="227" t="s">
        <v>165</v>
      </c>
      <c r="G109" s="224"/>
      <c r="H109" s="228">
        <v>1.3759999999999999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141</v>
      </c>
      <c r="AU109" s="234" t="s">
        <v>82</v>
      </c>
      <c r="AV109" s="13" t="s">
        <v>82</v>
      </c>
      <c r="AW109" s="13" t="s">
        <v>34</v>
      </c>
      <c r="AX109" s="13" t="s">
        <v>72</v>
      </c>
      <c r="AY109" s="234" t="s">
        <v>130</v>
      </c>
    </row>
    <row r="110" s="14" customFormat="1">
      <c r="A110" s="14"/>
      <c r="B110" s="235"/>
      <c r="C110" s="236"/>
      <c r="D110" s="225" t="s">
        <v>141</v>
      </c>
      <c r="E110" s="237" t="s">
        <v>19</v>
      </c>
      <c r="F110" s="238" t="s">
        <v>143</v>
      </c>
      <c r="G110" s="236"/>
      <c r="H110" s="239">
        <v>1.3759999999999999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141</v>
      </c>
      <c r="AU110" s="245" t="s">
        <v>82</v>
      </c>
      <c r="AV110" s="14" t="s">
        <v>137</v>
      </c>
      <c r="AW110" s="14" t="s">
        <v>4</v>
      </c>
      <c r="AX110" s="14" t="s">
        <v>80</v>
      </c>
      <c r="AY110" s="245" t="s">
        <v>130</v>
      </c>
    </row>
    <row r="111" s="12" customFormat="1" ht="22.8" customHeight="1">
      <c r="A111" s="12"/>
      <c r="B111" s="189"/>
      <c r="C111" s="190"/>
      <c r="D111" s="191" t="s">
        <v>71</v>
      </c>
      <c r="E111" s="203" t="s">
        <v>166</v>
      </c>
      <c r="F111" s="203" t="s">
        <v>167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SUM(P112:P192)</f>
        <v>0</v>
      </c>
      <c r="Q111" s="197"/>
      <c r="R111" s="198">
        <f>SUM(R112:R192)</f>
        <v>10.830932039</v>
      </c>
      <c r="S111" s="197"/>
      <c r="T111" s="199">
        <f>SUM(T112:T192)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80</v>
      </c>
      <c r="AT111" s="201" t="s">
        <v>71</v>
      </c>
      <c r="AU111" s="201" t="s">
        <v>80</v>
      </c>
      <c r="AY111" s="200" t="s">
        <v>130</v>
      </c>
      <c r="BK111" s="202">
        <f>SUM(BK112:BK192)</f>
        <v>0</v>
      </c>
    </row>
    <row r="112" s="2" customFormat="1" ht="24.15" customHeight="1">
      <c r="A112" s="39"/>
      <c r="B112" s="40"/>
      <c r="C112" s="205" t="s">
        <v>166</v>
      </c>
      <c r="D112" s="205" t="s">
        <v>132</v>
      </c>
      <c r="E112" s="206" t="s">
        <v>168</v>
      </c>
      <c r="F112" s="207" t="s">
        <v>169</v>
      </c>
      <c r="G112" s="208" t="s">
        <v>170</v>
      </c>
      <c r="H112" s="209">
        <v>230.548</v>
      </c>
      <c r="I112" s="210"/>
      <c r="J112" s="211">
        <f>ROUND(I112*H112,2)</f>
        <v>0</v>
      </c>
      <c r="K112" s="207" t="s">
        <v>136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0.015709999999999998</v>
      </c>
      <c r="R112" s="214">
        <f>Q112*H112</f>
        <v>3.6219090799999996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137</v>
      </c>
      <c r="AT112" s="216" t="s">
        <v>132</v>
      </c>
      <c r="AU112" s="216" t="s">
        <v>82</v>
      </c>
      <c r="AY112" s="18" t="s">
        <v>130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137</v>
      </c>
      <c r="BM112" s="216" t="s">
        <v>171</v>
      </c>
    </row>
    <row r="113" s="2" customFormat="1">
      <c r="A113" s="39"/>
      <c r="B113" s="40"/>
      <c r="C113" s="41"/>
      <c r="D113" s="218" t="s">
        <v>139</v>
      </c>
      <c r="E113" s="41"/>
      <c r="F113" s="219" t="s">
        <v>172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139</v>
      </c>
      <c r="AU113" s="18" t="s">
        <v>82</v>
      </c>
    </row>
    <row r="114" s="13" customFormat="1">
      <c r="A114" s="13"/>
      <c r="B114" s="223"/>
      <c r="C114" s="224"/>
      <c r="D114" s="225" t="s">
        <v>141</v>
      </c>
      <c r="E114" s="226" t="s">
        <v>19</v>
      </c>
      <c r="F114" s="227" t="s">
        <v>173</v>
      </c>
      <c r="G114" s="224"/>
      <c r="H114" s="228">
        <v>248.44999999999999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141</v>
      </c>
      <c r="AU114" s="234" t="s">
        <v>82</v>
      </c>
      <c r="AV114" s="13" t="s">
        <v>82</v>
      </c>
      <c r="AW114" s="13" t="s">
        <v>34</v>
      </c>
      <c r="AX114" s="13" t="s">
        <v>72</v>
      </c>
      <c r="AY114" s="234" t="s">
        <v>130</v>
      </c>
    </row>
    <row r="115" s="15" customFormat="1">
      <c r="A115" s="15"/>
      <c r="B115" s="246"/>
      <c r="C115" s="247"/>
      <c r="D115" s="225" t="s">
        <v>141</v>
      </c>
      <c r="E115" s="248" t="s">
        <v>19</v>
      </c>
      <c r="F115" s="249" t="s">
        <v>174</v>
      </c>
      <c r="G115" s="247"/>
      <c r="H115" s="248" t="s">
        <v>19</v>
      </c>
      <c r="I115" s="250"/>
      <c r="J115" s="247"/>
      <c r="K115" s="247"/>
      <c r="L115" s="251"/>
      <c r="M115" s="252"/>
      <c r="N115" s="253"/>
      <c r="O115" s="253"/>
      <c r="P115" s="253"/>
      <c r="Q115" s="253"/>
      <c r="R115" s="253"/>
      <c r="S115" s="253"/>
      <c r="T115" s="25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5" t="s">
        <v>141</v>
      </c>
      <c r="AU115" s="255" t="s">
        <v>82</v>
      </c>
      <c r="AV115" s="15" t="s">
        <v>80</v>
      </c>
      <c r="AW115" s="15" t="s">
        <v>34</v>
      </c>
      <c r="AX115" s="15" t="s">
        <v>72</v>
      </c>
      <c r="AY115" s="255" t="s">
        <v>130</v>
      </c>
    </row>
    <row r="116" s="13" customFormat="1">
      <c r="A116" s="13"/>
      <c r="B116" s="223"/>
      <c r="C116" s="224"/>
      <c r="D116" s="225" t="s">
        <v>141</v>
      </c>
      <c r="E116" s="226" t="s">
        <v>19</v>
      </c>
      <c r="F116" s="227" t="s">
        <v>175</v>
      </c>
      <c r="G116" s="224"/>
      <c r="H116" s="228">
        <v>5.274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141</v>
      </c>
      <c r="AU116" s="234" t="s">
        <v>82</v>
      </c>
      <c r="AV116" s="13" t="s">
        <v>82</v>
      </c>
      <c r="AW116" s="13" t="s">
        <v>34</v>
      </c>
      <c r="AX116" s="13" t="s">
        <v>72</v>
      </c>
      <c r="AY116" s="234" t="s">
        <v>130</v>
      </c>
    </row>
    <row r="117" s="15" customFormat="1">
      <c r="A117" s="15"/>
      <c r="B117" s="246"/>
      <c r="C117" s="247"/>
      <c r="D117" s="225" t="s">
        <v>141</v>
      </c>
      <c r="E117" s="248" t="s">
        <v>19</v>
      </c>
      <c r="F117" s="249" t="s">
        <v>176</v>
      </c>
      <c r="G117" s="247"/>
      <c r="H117" s="248" t="s">
        <v>19</v>
      </c>
      <c r="I117" s="250"/>
      <c r="J117" s="247"/>
      <c r="K117" s="247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141</v>
      </c>
      <c r="AU117" s="255" t="s">
        <v>82</v>
      </c>
      <c r="AV117" s="15" t="s">
        <v>80</v>
      </c>
      <c r="AW117" s="15" t="s">
        <v>34</v>
      </c>
      <c r="AX117" s="15" t="s">
        <v>72</v>
      </c>
      <c r="AY117" s="255" t="s">
        <v>130</v>
      </c>
    </row>
    <row r="118" s="13" customFormat="1">
      <c r="A118" s="13"/>
      <c r="B118" s="223"/>
      <c r="C118" s="224"/>
      <c r="D118" s="225" t="s">
        <v>141</v>
      </c>
      <c r="E118" s="226" t="s">
        <v>19</v>
      </c>
      <c r="F118" s="227" t="s">
        <v>177</v>
      </c>
      <c r="G118" s="224"/>
      <c r="H118" s="228">
        <v>-23.175999999999998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141</v>
      </c>
      <c r="AU118" s="234" t="s">
        <v>82</v>
      </c>
      <c r="AV118" s="13" t="s">
        <v>82</v>
      </c>
      <c r="AW118" s="13" t="s">
        <v>34</v>
      </c>
      <c r="AX118" s="13" t="s">
        <v>72</v>
      </c>
      <c r="AY118" s="234" t="s">
        <v>130</v>
      </c>
    </row>
    <row r="119" s="14" customFormat="1">
      <c r="A119" s="14"/>
      <c r="B119" s="235"/>
      <c r="C119" s="236"/>
      <c r="D119" s="225" t="s">
        <v>141</v>
      </c>
      <c r="E119" s="237" t="s">
        <v>19</v>
      </c>
      <c r="F119" s="238" t="s">
        <v>143</v>
      </c>
      <c r="G119" s="236"/>
      <c r="H119" s="239">
        <v>230.548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141</v>
      </c>
      <c r="AU119" s="245" t="s">
        <v>82</v>
      </c>
      <c r="AV119" s="14" t="s">
        <v>137</v>
      </c>
      <c r="AW119" s="14" t="s">
        <v>4</v>
      </c>
      <c r="AX119" s="14" t="s">
        <v>80</v>
      </c>
      <c r="AY119" s="245" t="s">
        <v>130</v>
      </c>
    </row>
    <row r="120" s="2" customFormat="1" ht="16.5" customHeight="1">
      <c r="A120" s="39"/>
      <c r="B120" s="40"/>
      <c r="C120" s="205" t="s">
        <v>178</v>
      </c>
      <c r="D120" s="205" t="s">
        <v>132</v>
      </c>
      <c r="E120" s="206" t="s">
        <v>179</v>
      </c>
      <c r="F120" s="207" t="s">
        <v>180</v>
      </c>
      <c r="G120" s="208" t="s">
        <v>170</v>
      </c>
      <c r="H120" s="209">
        <v>230.548</v>
      </c>
      <c r="I120" s="210"/>
      <c r="J120" s="211">
        <f>ROUND(I120*H120,2)</f>
        <v>0</v>
      </c>
      <c r="K120" s="207" t="s">
        <v>136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0.000263</v>
      </c>
      <c r="R120" s="214">
        <f>Q120*H120</f>
        <v>0.060634123999999998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132</v>
      </c>
      <c r="AU120" s="216" t="s">
        <v>82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137</v>
      </c>
      <c r="BM120" s="216" t="s">
        <v>181</v>
      </c>
    </row>
    <row r="121" s="2" customFormat="1">
      <c r="A121" s="39"/>
      <c r="B121" s="40"/>
      <c r="C121" s="41"/>
      <c r="D121" s="218" t="s">
        <v>139</v>
      </c>
      <c r="E121" s="41"/>
      <c r="F121" s="219" t="s">
        <v>182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139</v>
      </c>
      <c r="AU121" s="18" t="s">
        <v>82</v>
      </c>
    </row>
    <row r="122" s="2" customFormat="1" ht="24.15" customHeight="1">
      <c r="A122" s="39"/>
      <c r="B122" s="40"/>
      <c r="C122" s="205" t="s">
        <v>183</v>
      </c>
      <c r="D122" s="205" t="s">
        <v>132</v>
      </c>
      <c r="E122" s="206" t="s">
        <v>184</v>
      </c>
      <c r="F122" s="207" t="s">
        <v>185</v>
      </c>
      <c r="G122" s="208" t="s">
        <v>170</v>
      </c>
      <c r="H122" s="209">
        <v>235.517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0.0043800000000000002</v>
      </c>
      <c r="R122" s="214">
        <f>Q122*H122</f>
        <v>1.03156446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132</v>
      </c>
      <c r="AU122" s="216" t="s">
        <v>82</v>
      </c>
      <c r="AY122" s="18" t="s">
        <v>130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137</v>
      </c>
      <c r="BM122" s="216" t="s">
        <v>186</v>
      </c>
    </row>
    <row r="123" s="13" customFormat="1">
      <c r="A123" s="13"/>
      <c r="B123" s="223"/>
      <c r="C123" s="224"/>
      <c r="D123" s="225" t="s">
        <v>141</v>
      </c>
      <c r="E123" s="226" t="s">
        <v>19</v>
      </c>
      <c r="F123" s="227" t="s">
        <v>187</v>
      </c>
      <c r="G123" s="224"/>
      <c r="H123" s="228">
        <v>253.41900000000001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141</v>
      </c>
      <c r="AU123" s="234" t="s">
        <v>82</v>
      </c>
      <c r="AV123" s="13" t="s">
        <v>82</v>
      </c>
      <c r="AW123" s="13" t="s">
        <v>34</v>
      </c>
      <c r="AX123" s="13" t="s">
        <v>72</v>
      </c>
      <c r="AY123" s="234" t="s">
        <v>130</v>
      </c>
    </row>
    <row r="124" s="15" customFormat="1">
      <c r="A124" s="15"/>
      <c r="B124" s="246"/>
      <c r="C124" s="247"/>
      <c r="D124" s="225" t="s">
        <v>141</v>
      </c>
      <c r="E124" s="248" t="s">
        <v>19</v>
      </c>
      <c r="F124" s="249" t="s">
        <v>174</v>
      </c>
      <c r="G124" s="247"/>
      <c r="H124" s="248" t="s">
        <v>19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141</v>
      </c>
      <c r="AU124" s="255" t="s">
        <v>82</v>
      </c>
      <c r="AV124" s="15" t="s">
        <v>80</v>
      </c>
      <c r="AW124" s="15" t="s">
        <v>34</v>
      </c>
      <c r="AX124" s="15" t="s">
        <v>72</v>
      </c>
      <c r="AY124" s="255" t="s">
        <v>130</v>
      </c>
    </row>
    <row r="125" s="13" customFormat="1">
      <c r="A125" s="13"/>
      <c r="B125" s="223"/>
      <c r="C125" s="224"/>
      <c r="D125" s="225" t="s">
        <v>141</v>
      </c>
      <c r="E125" s="226" t="s">
        <v>19</v>
      </c>
      <c r="F125" s="227" t="s">
        <v>175</v>
      </c>
      <c r="G125" s="224"/>
      <c r="H125" s="228">
        <v>5.274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141</v>
      </c>
      <c r="AU125" s="234" t="s">
        <v>82</v>
      </c>
      <c r="AV125" s="13" t="s">
        <v>82</v>
      </c>
      <c r="AW125" s="13" t="s">
        <v>34</v>
      </c>
      <c r="AX125" s="13" t="s">
        <v>72</v>
      </c>
      <c r="AY125" s="234" t="s">
        <v>130</v>
      </c>
    </row>
    <row r="126" s="15" customFormat="1">
      <c r="A126" s="15"/>
      <c r="B126" s="246"/>
      <c r="C126" s="247"/>
      <c r="D126" s="225" t="s">
        <v>141</v>
      </c>
      <c r="E126" s="248" t="s">
        <v>19</v>
      </c>
      <c r="F126" s="249" t="s">
        <v>176</v>
      </c>
      <c r="G126" s="247"/>
      <c r="H126" s="248" t="s">
        <v>19</v>
      </c>
      <c r="I126" s="250"/>
      <c r="J126" s="247"/>
      <c r="K126" s="247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141</v>
      </c>
      <c r="AU126" s="255" t="s">
        <v>82</v>
      </c>
      <c r="AV126" s="15" t="s">
        <v>80</v>
      </c>
      <c r="AW126" s="15" t="s">
        <v>34</v>
      </c>
      <c r="AX126" s="15" t="s">
        <v>72</v>
      </c>
      <c r="AY126" s="255" t="s">
        <v>130</v>
      </c>
    </row>
    <row r="127" s="13" customFormat="1">
      <c r="A127" s="13"/>
      <c r="B127" s="223"/>
      <c r="C127" s="224"/>
      <c r="D127" s="225" t="s">
        <v>141</v>
      </c>
      <c r="E127" s="226" t="s">
        <v>19</v>
      </c>
      <c r="F127" s="227" t="s">
        <v>177</v>
      </c>
      <c r="G127" s="224"/>
      <c r="H127" s="228">
        <v>-23.175999999999998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141</v>
      </c>
      <c r="AU127" s="234" t="s">
        <v>82</v>
      </c>
      <c r="AV127" s="13" t="s">
        <v>82</v>
      </c>
      <c r="AW127" s="13" t="s">
        <v>34</v>
      </c>
      <c r="AX127" s="13" t="s">
        <v>72</v>
      </c>
      <c r="AY127" s="234" t="s">
        <v>130</v>
      </c>
    </row>
    <row r="128" s="14" customFormat="1">
      <c r="A128" s="14"/>
      <c r="B128" s="235"/>
      <c r="C128" s="236"/>
      <c r="D128" s="225" t="s">
        <v>141</v>
      </c>
      <c r="E128" s="237" t="s">
        <v>19</v>
      </c>
      <c r="F128" s="238" t="s">
        <v>143</v>
      </c>
      <c r="G128" s="236"/>
      <c r="H128" s="239">
        <v>235.517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141</v>
      </c>
      <c r="AU128" s="245" t="s">
        <v>82</v>
      </c>
      <c r="AV128" s="14" t="s">
        <v>137</v>
      </c>
      <c r="AW128" s="14" t="s">
        <v>4</v>
      </c>
      <c r="AX128" s="14" t="s">
        <v>80</v>
      </c>
      <c r="AY128" s="245" t="s">
        <v>130</v>
      </c>
    </row>
    <row r="129" s="2" customFormat="1" ht="16.5" customHeight="1">
      <c r="A129" s="39"/>
      <c r="B129" s="40"/>
      <c r="C129" s="205" t="s">
        <v>188</v>
      </c>
      <c r="D129" s="205" t="s">
        <v>132</v>
      </c>
      <c r="E129" s="206" t="s">
        <v>189</v>
      </c>
      <c r="F129" s="207" t="s">
        <v>190</v>
      </c>
      <c r="G129" s="208" t="s">
        <v>170</v>
      </c>
      <c r="H129" s="209">
        <v>220.61000000000001</v>
      </c>
      <c r="I129" s="210"/>
      <c r="J129" s="211">
        <f>ROUND(I129*H129,2)</f>
        <v>0</v>
      </c>
      <c r="K129" s="207" t="s">
        <v>136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0.00013999999999999999</v>
      </c>
      <c r="R129" s="214">
        <f>Q129*H129</f>
        <v>0.0308854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137</v>
      </c>
      <c r="AT129" s="216" t="s">
        <v>132</v>
      </c>
      <c r="AU129" s="216" t="s">
        <v>82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137</v>
      </c>
      <c r="BM129" s="216" t="s">
        <v>191</v>
      </c>
    </row>
    <row r="130" s="2" customFormat="1">
      <c r="A130" s="39"/>
      <c r="B130" s="40"/>
      <c r="C130" s="41"/>
      <c r="D130" s="218" t="s">
        <v>139</v>
      </c>
      <c r="E130" s="41"/>
      <c r="F130" s="219" t="s">
        <v>192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139</v>
      </c>
      <c r="AU130" s="18" t="s">
        <v>82</v>
      </c>
    </row>
    <row r="131" s="13" customFormat="1">
      <c r="A131" s="13"/>
      <c r="B131" s="223"/>
      <c r="C131" s="224"/>
      <c r="D131" s="225" t="s">
        <v>141</v>
      </c>
      <c r="E131" s="226" t="s">
        <v>19</v>
      </c>
      <c r="F131" s="227" t="s">
        <v>193</v>
      </c>
      <c r="G131" s="224"/>
      <c r="H131" s="228">
        <v>238.512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141</v>
      </c>
      <c r="AU131" s="234" t="s">
        <v>82</v>
      </c>
      <c r="AV131" s="13" t="s">
        <v>82</v>
      </c>
      <c r="AW131" s="13" t="s">
        <v>34</v>
      </c>
      <c r="AX131" s="13" t="s">
        <v>72</v>
      </c>
      <c r="AY131" s="234" t="s">
        <v>130</v>
      </c>
    </row>
    <row r="132" s="15" customFormat="1">
      <c r="A132" s="15"/>
      <c r="B132" s="246"/>
      <c r="C132" s="247"/>
      <c r="D132" s="225" t="s">
        <v>141</v>
      </c>
      <c r="E132" s="248" t="s">
        <v>19</v>
      </c>
      <c r="F132" s="249" t="s">
        <v>174</v>
      </c>
      <c r="G132" s="247"/>
      <c r="H132" s="248" t="s">
        <v>19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141</v>
      </c>
      <c r="AU132" s="255" t="s">
        <v>82</v>
      </c>
      <c r="AV132" s="15" t="s">
        <v>80</v>
      </c>
      <c r="AW132" s="15" t="s">
        <v>34</v>
      </c>
      <c r="AX132" s="15" t="s">
        <v>72</v>
      </c>
      <c r="AY132" s="255" t="s">
        <v>130</v>
      </c>
    </row>
    <row r="133" s="13" customFormat="1">
      <c r="A133" s="13"/>
      <c r="B133" s="223"/>
      <c r="C133" s="224"/>
      <c r="D133" s="225" t="s">
        <v>141</v>
      </c>
      <c r="E133" s="226" t="s">
        <v>19</v>
      </c>
      <c r="F133" s="227" t="s">
        <v>175</v>
      </c>
      <c r="G133" s="224"/>
      <c r="H133" s="228">
        <v>5.274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141</v>
      </c>
      <c r="AU133" s="234" t="s">
        <v>82</v>
      </c>
      <c r="AV133" s="13" t="s">
        <v>82</v>
      </c>
      <c r="AW133" s="13" t="s">
        <v>34</v>
      </c>
      <c r="AX133" s="13" t="s">
        <v>72</v>
      </c>
      <c r="AY133" s="234" t="s">
        <v>130</v>
      </c>
    </row>
    <row r="134" s="15" customFormat="1">
      <c r="A134" s="15"/>
      <c r="B134" s="246"/>
      <c r="C134" s="247"/>
      <c r="D134" s="225" t="s">
        <v>141</v>
      </c>
      <c r="E134" s="248" t="s">
        <v>19</v>
      </c>
      <c r="F134" s="249" t="s">
        <v>176</v>
      </c>
      <c r="G134" s="247"/>
      <c r="H134" s="248" t="s">
        <v>19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5" t="s">
        <v>141</v>
      </c>
      <c r="AU134" s="255" t="s">
        <v>82</v>
      </c>
      <c r="AV134" s="15" t="s">
        <v>80</v>
      </c>
      <c r="AW134" s="15" t="s">
        <v>34</v>
      </c>
      <c r="AX134" s="15" t="s">
        <v>72</v>
      </c>
      <c r="AY134" s="255" t="s">
        <v>130</v>
      </c>
    </row>
    <row r="135" s="13" customFormat="1">
      <c r="A135" s="13"/>
      <c r="B135" s="223"/>
      <c r="C135" s="224"/>
      <c r="D135" s="225" t="s">
        <v>141</v>
      </c>
      <c r="E135" s="226" t="s">
        <v>19</v>
      </c>
      <c r="F135" s="227" t="s">
        <v>177</v>
      </c>
      <c r="G135" s="224"/>
      <c r="H135" s="228">
        <v>-23.175999999999998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141</v>
      </c>
      <c r="AU135" s="234" t="s">
        <v>82</v>
      </c>
      <c r="AV135" s="13" t="s">
        <v>82</v>
      </c>
      <c r="AW135" s="13" t="s">
        <v>34</v>
      </c>
      <c r="AX135" s="13" t="s">
        <v>72</v>
      </c>
      <c r="AY135" s="234" t="s">
        <v>130</v>
      </c>
    </row>
    <row r="136" s="14" customFormat="1">
      <c r="A136" s="14"/>
      <c r="B136" s="235"/>
      <c r="C136" s="236"/>
      <c r="D136" s="225" t="s">
        <v>141</v>
      </c>
      <c r="E136" s="237" t="s">
        <v>19</v>
      </c>
      <c r="F136" s="238" t="s">
        <v>143</v>
      </c>
      <c r="G136" s="236"/>
      <c r="H136" s="239">
        <v>220.61000000000001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141</v>
      </c>
      <c r="AU136" s="245" t="s">
        <v>82</v>
      </c>
      <c r="AV136" s="14" t="s">
        <v>137</v>
      </c>
      <c r="AW136" s="14" t="s">
        <v>4</v>
      </c>
      <c r="AX136" s="14" t="s">
        <v>80</v>
      </c>
      <c r="AY136" s="245" t="s">
        <v>130</v>
      </c>
    </row>
    <row r="137" s="2" customFormat="1" ht="24.15" customHeight="1">
      <c r="A137" s="39"/>
      <c r="B137" s="40"/>
      <c r="C137" s="205" t="s">
        <v>194</v>
      </c>
      <c r="D137" s="205" t="s">
        <v>132</v>
      </c>
      <c r="E137" s="206" t="s">
        <v>195</v>
      </c>
      <c r="F137" s="207" t="s">
        <v>196</v>
      </c>
      <c r="G137" s="208" t="s">
        <v>170</v>
      </c>
      <c r="H137" s="209">
        <v>220.61000000000001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137</v>
      </c>
      <c r="AT137" s="216" t="s">
        <v>132</v>
      </c>
      <c r="AU137" s="216" t="s">
        <v>82</v>
      </c>
      <c r="AY137" s="18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137</v>
      </c>
      <c r="BM137" s="216" t="s">
        <v>197</v>
      </c>
    </row>
    <row r="138" s="2" customFormat="1" ht="16.5" customHeight="1">
      <c r="A138" s="39"/>
      <c r="B138" s="40"/>
      <c r="C138" s="205" t="s">
        <v>198</v>
      </c>
      <c r="D138" s="205" t="s">
        <v>132</v>
      </c>
      <c r="E138" s="206" t="s">
        <v>199</v>
      </c>
      <c r="F138" s="207" t="s">
        <v>200</v>
      </c>
      <c r="G138" s="208" t="s">
        <v>170</v>
      </c>
      <c r="H138" s="209">
        <v>14.907</v>
      </c>
      <c r="I138" s="210"/>
      <c r="J138" s="211">
        <f>ROUND(I138*H138,2)</f>
        <v>0</v>
      </c>
      <c r="K138" s="207" t="s">
        <v>136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0.00018000000000000001</v>
      </c>
      <c r="R138" s="214">
        <f>Q138*H138</f>
        <v>0.0026832600000000002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137</v>
      </c>
      <c r="AT138" s="216" t="s">
        <v>132</v>
      </c>
      <c r="AU138" s="216" t="s">
        <v>82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137</v>
      </c>
      <c r="BM138" s="216" t="s">
        <v>201</v>
      </c>
    </row>
    <row r="139" s="2" customFormat="1">
      <c r="A139" s="39"/>
      <c r="B139" s="40"/>
      <c r="C139" s="41"/>
      <c r="D139" s="218" t="s">
        <v>139</v>
      </c>
      <c r="E139" s="41"/>
      <c r="F139" s="219" t="s">
        <v>202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139</v>
      </c>
      <c r="AU139" s="18" t="s">
        <v>82</v>
      </c>
    </row>
    <row r="140" s="15" customFormat="1">
      <c r="A140" s="15"/>
      <c r="B140" s="246"/>
      <c r="C140" s="247"/>
      <c r="D140" s="225" t="s">
        <v>141</v>
      </c>
      <c r="E140" s="248" t="s">
        <v>19</v>
      </c>
      <c r="F140" s="249" t="s">
        <v>203</v>
      </c>
      <c r="G140" s="247"/>
      <c r="H140" s="248" t="s">
        <v>19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141</v>
      </c>
      <c r="AU140" s="255" t="s">
        <v>82</v>
      </c>
      <c r="AV140" s="15" t="s">
        <v>80</v>
      </c>
      <c r="AW140" s="15" t="s">
        <v>34</v>
      </c>
      <c r="AX140" s="15" t="s">
        <v>72</v>
      </c>
      <c r="AY140" s="255" t="s">
        <v>130</v>
      </c>
    </row>
    <row r="141" s="13" customFormat="1">
      <c r="A141" s="13"/>
      <c r="B141" s="223"/>
      <c r="C141" s="224"/>
      <c r="D141" s="225" t="s">
        <v>141</v>
      </c>
      <c r="E141" s="226" t="s">
        <v>19</v>
      </c>
      <c r="F141" s="227" t="s">
        <v>204</v>
      </c>
      <c r="G141" s="224"/>
      <c r="H141" s="228">
        <v>14.907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141</v>
      </c>
      <c r="AU141" s="234" t="s">
        <v>82</v>
      </c>
      <c r="AV141" s="13" t="s">
        <v>82</v>
      </c>
      <c r="AW141" s="13" t="s">
        <v>34</v>
      </c>
      <c r="AX141" s="13" t="s">
        <v>72</v>
      </c>
      <c r="AY141" s="234" t="s">
        <v>130</v>
      </c>
    </row>
    <row r="142" s="14" customFormat="1">
      <c r="A142" s="14"/>
      <c r="B142" s="235"/>
      <c r="C142" s="236"/>
      <c r="D142" s="225" t="s">
        <v>141</v>
      </c>
      <c r="E142" s="237" t="s">
        <v>19</v>
      </c>
      <c r="F142" s="238" t="s">
        <v>143</v>
      </c>
      <c r="G142" s="236"/>
      <c r="H142" s="239">
        <v>14.907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141</v>
      </c>
      <c r="AU142" s="245" t="s">
        <v>82</v>
      </c>
      <c r="AV142" s="14" t="s">
        <v>137</v>
      </c>
      <c r="AW142" s="14" t="s">
        <v>4</v>
      </c>
      <c r="AX142" s="14" t="s">
        <v>80</v>
      </c>
      <c r="AY142" s="245" t="s">
        <v>130</v>
      </c>
    </row>
    <row r="143" s="2" customFormat="1" ht="21.75" customHeight="1">
      <c r="A143" s="39"/>
      <c r="B143" s="40"/>
      <c r="C143" s="205" t="s">
        <v>205</v>
      </c>
      <c r="D143" s="205" t="s">
        <v>132</v>
      </c>
      <c r="E143" s="206" t="s">
        <v>206</v>
      </c>
      <c r="F143" s="207" t="s">
        <v>207</v>
      </c>
      <c r="G143" s="208" t="s">
        <v>170</v>
      </c>
      <c r="H143" s="209">
        <v>14.907</v>
      </c>
      <c r="I143" s="210"/>
      <c r="J143" s="211">
        <f>ROUND(I143*H143,2)</f>
        <v>0</v>
      </c>
      <c r="K143" s="207" t="s">
        <v>136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0.0057000000000000002</v>
      </c>
      <c r="R143" s="214">
        <f>Q143*H143</f>
        <v>0.084969900000000001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137</v>
      </c>
      <c r="AT143" s="216" t="s">
        <v>132</v>
      </c>
      <c r="AU143" s="216" t="s">
        <v>82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137</v>
      </c>
      <c r="BM143" s="216" t="s">
        <v>208</v>
      </c>
    </row>
    <row r="144" s="2" customFormat="1">
      <c r="A144" s="39"/>
      <c r="B144" s="40"/>
      <c r="C144" s="41"/>
      <c r="D144" s="218" t="s">
        <v>139</v>
      </c>
      <c r="E144" s="41"/>
      <c r="F144" s="219" t="s">
        <v>209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82</v>
      </c>
    </row>
    <row r="145" s="2" customFormat="1" ht="24.15" customHeight="1">
      <c r="A145" s="39"/>
      <c r="B145" s="40"/>
      <c r="C145" s="205" t="s">
        <v>210</v>
      </c>
      <c r="D145" s="205" t="s">
        <v>132</v>
      </c>
      <c r="E145" s="206" t="s">
        <v>211</v>
      </c>
      <c r="F145" s="207" t="s">
        <v>212</v>
      </c>
      <c r="G145" s="208" t="s">
        <v>213</v>
      </c>
      <c r="H145" s="209">
        <v>79.739999999999995</v>
      </c>
      <c r="I145" s="210"/>
      <c r="J145" s="211">
        <f>ROUND(I145*H145,2)</f>
        <v>0</v>
      </c>
      <c r="K145" s="207" t="s">
        <v>136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137</v>
      </c>
      <c r="AT145" s="216" t="s">
        <v>132</v>
      </c>
      <c r="AU145" s="216" t="s">
        <v>82</v>
      </c>
      <c r="AY145" s="18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137</v>
      </c>
      <c r="BM145" s="216" t="s">
        <v>214</v>
      </c>
    </row>
    <row r="146" s="2" customFormat="1">
      <c r="A146" s="39"/>
      <c r="B146" s="40"/>
      <c r="C146" s="41"/>
      <c r="D146" s="218" t="s">
        <v>139</v>
      </c>
      <c r="E146" s="41"/>
      <c r="F146" s="219" t="s">
        <v>215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139</v>
      </c>
      <c r="AU146" s="18" t="s">
        <v>82</v>
      </c>
    </row>
    <row r="147" s="13" customFormat="1">
      <c r="A147" s="13"/>
      <c r="B147" s="223"/>
      <c r="C147" s="224"/>
      <c r="D147" s="225" t="s">
        <v>141</v>
      </c>
      <c r="E147" s="226" t="s">
        <v>19</v>
      </c>
      <c r="F147" s="227" t="s">
        <v>216</v>
      </c>
      <c r="G147" s="224"/>
      <c r="H147" s="228">
        <v>79.739999999999995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141</v>
      </c>
      <c r="AU147" s="234" t="s">
        <v>82</v>
      </c>
      <c r="AV147" s="13" t="s">
        <v>82</v>
      </c>
      <c r="AW147" s="13" t="s">
        <v>34</v>
      </c>
      <c r="AX147" s="13" t="s">
        <v>72</v>
      </c>
      <c r="AY147" s="234" t="s">
        <v>130</v>
      </c>
    </row>
    <row r="148" s="14" customFormat="1">
      <c r="A148" s="14"/>
      <c r="B148" s="235"/>
      <c r="C148" s="236"/>
      <c r="D148" s="225" t="s">
        <v>141</v>
      </c>
      <c r="E148" s="237" t="s">
        <v>19</v>
      </c>
      <c r="F148" s="238" t="s">
        <v>143</v>
      </c>
      <c r="G148" s="236"/>
      <c r="H148" s="239">
        <v>79.739999999999995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141</v>
      </c>
      <c r="AU148" s="245" t="s">
        <v>82</v>
      </c>
      <c r="AV148" s="14" t="s">
        <v>137</v>
      </c>
      <c r="AW148" s="14" t="s">
        <v>4</v>
      </c>
      <c r="AX148" s="14" t="s">
        <v>80</v>
      </c>
      <c r="AY148" s="245" t="s">
        <v>130</v>
      </c>
    </row>
    <row r="149" s="2" customFormat="1" ht="16.5" customHeight="1">
      <c r="A149" s="39"/>
      <c r="B149" s="40"/>
      <c r="C149" s="256" t="s">
        <v>217</v>
      </c>
      <c r="D149" s="256" t="s">
        <v>218</v>
      </c>
      <c r="E149" s="257" t="s">
        <v>219</v>
      </c>
      <c r="F149" s="258" t="s">
        <v>220</v>
      </c>
      <c r="G149" s="259" t="s">
        <v>213</v>
      </c>
      <c r="H149" s="260">
        <v>10.5</v>
      </c>
      <c r="I149" s="261"/>
      <c r="J149" s="262">
        <f>ROUND(I149*H149,2)</f>
        <v>0</v>
      </c>
      <c r="K149" s="258" t="s">
        <v>136</v>
      </c>
      <c r="L149" s="263"/>
      <c r="M149" s="264" t="s">
        <v>19</v>
      </c>
      <c r="N149" s="265" t="s">
        <v>43</v>
      </c>
      <c r="O149" s="85"/>
      <c r="P149" s="214">
        <f>O149*H149</f>
        <v>0</v>
      </c>
      <c r="Q149" s="214">
        <v>0.00010000000000000001</v>
      </c>
      <c r="R149" s="214">
        <f>Q149*H149</f>
        <v>0.0010500000000000002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183</v>
      </c>
      <c r="AT149" s="216" t="s">
        <v>218</v>
      </c>
      <c r="AU149" s="216" t="s">
        <v>82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137</v>
      </c>
      <c r="BM149" s="216" t="s">
        <v>221</v>
      </c>
    </row>
    <row r="150" s="15" customFormat="1">
      <c r="A150" s="15"/>
      <c r="B150" s="246"/>
      <c r="C150" s="247"/>
      <c r="D150" s="225" t="s">
        <v>141</v>
      </c>
      <c r="E150" s="248" t="s">
        <v>19</v>
      </c>
      <c r="F150" s="249" t="s">
        <v>222</v>
      </c>
      <c r="G150" s="247"/>
      <c r="H150" s="248" t="s">
        <v>19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141</v>
      </c>
      <c r="AU150" s="255" t="s">
        <v>82</v>
      </c>
      <c r="AV150" s="15" t="s">
        <v>80</v>
      </c>
      <c r="AW150" s="15" t="s">
        <v>34</v>
      </c>
      <c r="AX150" s="15" t="s">
        <v>72</v>
      </c>
      <c r="AY150" s="255" t="s">
        <v>130</v>
      </c>
    </row>
    <row r="151" s="13" customFormat="1">
      <c r="A151" s="13"/>
      <c r="B151" s="223"/>
      <c r="C151" s="224"/>
      <c r="D151" s="225" t="s">
        <v>141</v>
      </c>
      <c r="E151" s="226" t="s">
        <v>19</v>
      </c>
      <c r="F151" s="227" t="s">
        <v>223</v>
      </c>
      <c r="G151" s="224"/>
      <c r="H151" s="228">
        <v>10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141</v>
      </c>
      <c r="AU151" s="234" t="s">
        <v>82</v>
      </c>
      <c r="AV151" s="13" t="s">
        <v>82</v>
      </c>
      <c r="AW151" s="13" t="s">
        <v>34</v>
      </c>
      <c r="AX151" s="13" t="s">
        <v>72</v>
      </c>
      <c r="AY151" s="234" t="s">
        <v>130</v>
      </c>
    </row>
    <row r="152" s="13" customFormat="1">
      <c r="A152" s="13"/>
      <c r="B152" s="223"/>
      <c r="C152" s="224"/>
      <c r="D152" s="225" t="s">
        <v>141</v>
      </c>
      <c r="E152" s="226" t="s">
        <v>19</v>
      </c>
      <c r="F152" s="227" t="s">
        <v>224</v>
      </c>
      <c r="G152" s="224"/>
      <c r="H152" s="228">
        <v>10.5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141</v>
      </c>
      <c r="AU152" s="234" t="s">
        <v>82</v>
      </c>
      <c r="AV152" s="13" t="s">
        <v>82</v>
      </c>
      <c r="AW152" s="13" t="s">
        <v>34</v>
      </c>
      <c r="AX152" s="13" t="s">
        <v>80</v>
      </c>
      <c r="AY152" s="234" t="s">
        <v>130</v>
      </c>
    </row>
    <row r="153" s="2" customFormat="1" ht="16.5" customHeight="1">
      <c r="A153" s="39"/>
      <c r="B153" s="40"/>
      <c r="C153" s="256" t="s">
        <v>8</v>
      </c>
      <c r="D153" s="256" t="s">
        <v>218</v>
      </c>
      <c r="E153" s="257" t="s">
        <v>225</v>
      </c>
      <c r="F153" s="258" t="s">
        <v>226</v>
      </c>
      <c r="G153" s="259" t="s">
        <v>213</v>
      </c>
      <c r="H153" s="260">
        <v>41.936999999999998</v>
      </c>
      <c r="I153" s="261"/>
      <c r="J153" s="262">
        <f>ROUND(I153*H153,2)</f>
        <v>0</v>
      </c>
      <c r="K153" s="258" t="s">
        <v>136</v>
      </c>
      <c r="L153" s="263"/>
      <c r="M153" s="264" t="s">
        <v>19</v>
      </c>
      <c r="N153" s="265" t="s">
        <v>43</v>
      </c>
      <c r="O153" s="85"/>
      <c r="P153" s="214">
        <f>O153*H153</f>
        <v>0</v>
      </c>
      <c r="Q153" s="214">
        <v>3.0000000000000001E-05</v>
      </c>
      <c r="R153" s="214">
        <f>Q153*H153</f>
        <v>0.00125811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183</v>
      </c>
      <c r="AT153" s="216" t="s">
        <v>218</v>
      </c>
      <c r="AU153" s="216" t="s">
        <v>82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137</v>
      </c>
      <c r="BM153" s="216" t="s">
        <v>227</v>
      </c>
    </row>
    <row r="154" s="13" customFormat="1">
      <c r="A154" s="13"/>
      <c r="B154" s="223"/>
      <c r="C154" s="224"/>
      <c r="D154" s="225" t="s">
        <v>141</v>
      </c>
      <c r="E154" s="226" t="s">
        <v>19</v>
      </c>
      <c r="F154" s="227" t="s">
        <v>228</v>
      </c>
      <c r="G154" s="224"/>
      <c r="H154" s="228">
        <v>39.939999999999998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141</v>
      </c>
      <c r="AU154" s="234" t="s">
        <v>82</v>
      </c>
      <c r="AV154" s="13" t="s">
        <v>82</v>
      </c>
      <c r="AW154" s="13" t="s">
        <v>34</v>
      </c>
      <c r="AX154" s="13" t="s">
        <v>72</v>
      </c>
      <c r="AY154" s="234" t="s">
        <v>130</v>
      </c>
    </row>
    <row r="155" s="13" customFormat="1">
      <c r="A155" s="13"/>
      <c r="B155" s="223"/>
      <c r="C155" s="224"/>
      <c r="D155" s="225" t="s">
        <v>141</v>
      </c>
      <c r="E155" s="226" t="s">
        <v>19</v>
      </c>
      <c r="F155" s="227" t="s">
        <v>229</v>
      </c>
      <c r="G155" s="224"/>
      <c r="H155" s="228">
        <v>41.936999999999998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141</v>
      </c>
      <c r="AU155" s="234" t="s">
        <v>82</v>
      </c>
      <c r="AV155" s="13" t="s">
        <v>82</v>
      </c>
      <c r="AW155" s="13" t="s">
        <v>34</v>
      </c>
      <c r="AX155" s="13" t="s">
        <v>80</v>
      </c>
      <c r="AY155" s="234" t="s">
        <v>130</v>
      </c>
    </row>
    <row r="156" s="2" customFormat="1" ht="16.5" customHeight="1">
      <c r="A156" s="39"/>
      <c r="B156" s="40"/>
      <c r="C156" s="256" t="s">
        <v>230</v>
      </c>
      <c r="D156" s="256" t="s">
        <v>218</v>
      </c>
      <c r="E156" s="257" t="s">
        <v>231</v>
      </c>
      <c r="F156" s="258" t="s">
        <v>232</v>
      </c>
      <c r="G156" s="259" t="s">
        <v>213</v>
      </c>
      <c r="H156" s="260">
        <v>13.44</v>
      </c>
      <c r="I156" s="261"/>
      <c r="J156" s="262">
        <f>ROUND(I156*H156,2)</f>
        <v>0</v>
      </c>
      <c r="K156" s="258" t="s">
        <v>136</v>
      </c>
      <c r="L156" s="263"/>
      <c r="M156" s="264" t="s">
        <v>19</v>
      </c>
      <c r="N156" s="265" t="s">
        <v>43</v>
      </c>
      <c r="O156" s="85"/>
      <c r="P156" s="214">
        <f>O156*H156</f>
        <v>0</v>
      </c>
      <c r="Q156" s="214">
        <v>0.00029999999999999997</v>
      </c>
      <c r="R156" s="214">
        <f>Q156*H156</f>
        <v>0.0040319999999999991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183</v>
      </c>
      <c r="AT156" s="216" t="s">
        <v>218</v>
      </c>
      <c r="AU156" s="216" t="s">
        <v>82</v>
      </c>
      <c r="AY156" s="18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137</v>
      </c>
      <c r="BM156" s="216" t="s">
        <v>233</v>
      </c>
    </row>
    <row r="157" s="13" customFormat="1">
      <c r="A157" s="13"/>
      <c r="B157" s="223"/>
      <c r="C157" s="224"/>
      <c r="D157" s="225" t="s">
        <v>141</v>
      </c>
      <c r="E157" s="226" t="s">
        <v>19</v>
      </c>
      <c r="F157" s="227" t="s">
        <v>234</v>
      </c>
      <c r="G157" s="224"/>
      <c r="H157" s="228">
        <v>12.800000000000001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141</v>
      </c>
      <c r="AU157" s="234" t="s">
        <v>82</v>
      </c>
      <c r="AV157" s="13" t="s">
        <v>82</v>
      </c>
      <c r="AW157" s="13" t="s">
        <v>34</v>
      </c>
      <c r="AX157" s="13" t="s">
        <v>72</v>
      </c>
      <c r="AY157" s="234" t="s">
        <v>130</v>
      </c>
    </row>
    <row r="158" s="13" customFormat="1">
      <c r="A158" s="13"/>
      <c r="B158" s="223"/>
      <c r="C158" s="224"/>
      <c r="D158" s="225" t="s">
        <v>141</v>
      </c>
      <c r="E158" s="226" t="s">
        <v>19</v>
      </c>
      <c r="F158" s="227" t="s">
        <v>235</v>
      </c>
      <c r="G158" s="224"/>
      <c r="H158" s="228">
        <v>13.44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141</v>
      </c>
      <c r="AU158" s="234" t="s">
        <v>82</v>
      </c>
      <c r="AV158" s="13" t="s">
        <v>82</v>
      </c>
      <c r="AW158" s="13" t="s">
        <v>34</v>
      </c>
      <c r="AX158" s="13" t="s">
        <v>80</v>
      </c>
      <c r="AY158" s="234" t="s">
        <v>130</v>
      </c>
    </row>
    <row r="159" s="2" customFormat="1" ht="16.5" customHeight="1">
      <c r="A159" s="39"/>
      <c r="B159" s="40"/>
      <c r="C159" s="256" t="s">
        <v>236</v>
      </c>
      <c r="D159" s="256" t="s">
        <v>218</v>
      </c>
      <c r="E159" s="257" t="s">
        <v>237</v>
      </c>
      <c r="F159" s="258" t="s">
        <v>238</v>
      </c>
      <c r="G159" s="259" t="s">
        <v>213</v>
      </c>
      <c r="H159" s="260">
        <v>12.6</v>
      </c>
      <c r="I159" s="261"/>
      <c r="J159" s="262">
        <f>ROUND(I159*H159,2)</f>
        <v>0</v>
      </c>
      <c r="K159" s="258" t="s">
        <v>136</v>
      </c>
      <c r="L159" s="263"/>
      <c r="M159" s="264" t="s">
        <v>19</v>
      </c>
      <c r="N159" s="265" t="s">
        <v>43</v>
      </c>
      <c r="O159" s="85"/>
      <c r="P159" s="214">
        <f>O159*H159</f>
        <v>0</v>
      </c>
      <c r="Q159" s="214">
        <v>0.00020000000000000001</v>
      </c>
      <c r="R159" s="214">
        <f>Q159*H159</f>
        <v>0.0025200000000000001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183</v>
      </c>
      <c r="AT159" s="216" t="s">
        <v>218</v>
      </c>
      <c r="AU159" s="216" t="s">
        <v>82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137</v>
      </c>
      <c r="BM159" s="216" t="s">
        <v>239</v>
      </c>
    </row>
    <row r="160" s="13" customFormat="1">
      <c r="A160" s="13"/>
      <c r="B160" s="223"/>
      <c r="C160" s="224"/>
      <c r="D160" s="225" t="s">
        <v>141</v>
      </c>
      <c r="E160" s="226" t="s">
        <v>19</v>
      </c>
      <c r="F160" s="227" t="s">
        <v>240</v>
      </c>
      <c r="G160" s="224"/>
      <c r="H160" s="228">
        <v>12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141</v>
      </c>
      <c r="AU160" s="234" t="s">
        <v>82</v>
      </c>
      <c r="AV160" s="13" t="s">
        <v>82</v>
      </c>
      <c r="AW160" s="13" t="s">
        <v>34</v>
      </c>
      <c r="AX160" s="13" t="s">
        <v>72</v>
      </c>
      <c r="AY160" s="234" t="s">
        <v>130</v>
      </c>
    </row>
    <row r="161" s="13" customFormat="1">
      <c r="A161" s="13"/>
      <c r="B161" s="223"/>
      <c r="C161" s="224"/>
      <c r="D161" s="225" t="s">
        <v>141</v>
      </c>
      <c r="E161" s="226" t="s">
        <v>19</v>
      </c>
      <c r="F161" s="227" t="s">
        <v>241</v>
      </c>
      <c r="G161" s="224"/>
      <c r="H161" s="228">
        <v>12.6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141</v>
      </c>
      <c r="AU161" s="234" t="s">
        <v>82</v>
      </c>
      <c r="AV161" s="13" t="s">
        <v>82</v>
      </c>
      <c r="AW161" s="13" t="s">
        <v>34</v>
      </c>
      <c r="AX161" s="13" t="s">
        <v>80</v>
      </c>
      <c r="AY161" s="234" t="s">
        <v>130</v>
      </c>
    </row>
    <row r="162" s="2" customFormat="1" ht="16.5" customHeight="1">
      <c r="A162" s="39"/>
      <c r="B162" s="40"/>
      <c r="C162" s="256" t="s">
        <v>242</v>
      </c>
      <c r="D162" s="256" t="s">
        <v>218</v>
      </c>
      <c r="E162" s="257" t="s">
        <v>243</v>
      </c>
      <c r="F162" s="258" t="s">
        <v>244</v>
      </c>
      <c r="G162" s="259" t="s">
        <v>213</v>
      </c>
      <c r="H162" s="260">
        <v>5.25</v>
      </c>
      <c r="I162" s="261"/>
      <c r="J162" s="262">
        <f>ROUND(I162*H162,2)</f>
        <v>0</v>
      </c>
      <c r="K162" s="258" t="s">
        <v>136</v>
      </c>
      <c r="L162" s="263"/>
      <c r="M162" s="264" t="s">
        <v>19</v>
      </c>
      <c r="N162" s="265" t="s">
        <v>43</v>
      </c>
      <c r="O162" s="85"/>
      <c r="P162" s="214">
        <f>O162*H162</f>
        <v>0</v>
      </c>
      <c r="Q162" s="214">
        <v>0.00050000000000000001</v>
      </c>
      <c r="R162" s="214">
        <f>Q162*H162</f>
        <v>0.0026250000000000002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183</v>
      </c>
      <c r="AT162" s="216" t="s">
        <v>218</v>
      </c>
      <c r="AU162" s="216" t="s">
        <v>82</v>
      </c>
      <c r="AY162" s="18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137</v>
      </c>
      <c r="BM162" s="216" t="s">
        <v>245</v>
      </c>
    </row>
    <row r="163" s="13" customFormat="1">
      <c r="A163" s="13"/>
      <c r="B163" s="223"/>
      <c r="C163" s="224"/>
      <c r="D163" s="225" t="s">
        <v>141</v>
      </c>
      <c r="E163" s="226" t="s">
        <v>19</v>
      </c>
      <c r="F163" s="227" t="s">
        <v>246</v>
      </c>
      <c r="G163" s="224"/>
      <c r="H163" s="228">
        <v>5.25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141</v>
      </c>
      <c r="AU163" s="234" t="s">
        <v>82</v>
      </c>
      <c r="AV163" s="13" t="s">
        <v>82</v>
      </c>
      <c r="AW163" s="13" t="s">
        <v>34</v>
      </c>
      <c r="AX163" s="13" t="s">
        <v>80</v>
      </c>
      <c r="AY163" s="234" t="s">
        <v>130</v>
      </c>
    </row>
    <row r="164" s="2" customFormat="1" ht="33" customHeight="1">
      <c r="A164" s="39"/>
      <c r="B164" s="40"/>
      <c r="C164" s="205" t="s">
        <v>247</v>
      </c>
      <c r="D164" s="205" t="s">
        <v>132</v>
      </c>
      <c r="E164" s="206" t="s">
        <v>248</v>
      </c>
      <c r="F164" s="207" t="s">
        <v>249</v>
      </c>
      <c r="G164" s="208" t="s">
        <v>213</v>
      </c>
      <c r="H164" s="209">
        <v>52.740000000000002</v>
      </c>
      <c r="I164" s="210"/>
      <c r="J164" s="211">
        <f>ROUND(I164*H164,2)</f>
        <v>0</v>
      </c>
      <c r="K164" s="207" t="s">
        <v>136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137</v>
      </c>
      <c r="AT164" s="216" t="s">
        <v>132</v>
      </c>
      <c r="AU164" s="216" t="s">
        <v>82</v>
      </c>
      <c r="AY164" s="18" t="s">
        <v>130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137</v>
      </c>
      <c r="BM164" s="216" t="s">
        <v>250</v>
      </c>
    </row>
    <row r="165" s="2" customFormat="1">
      <c r="A165" s="39"/>
      <c r="B165" s="40"/>
      <c r="C165" s="41"/>
      <c r="D165" s="218" t="s">
        <v>139</v>
      </c>
      <c r="E165" s="41"/>
      <c r="F165" s="219" t="s">
        <v>251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82</v>
      </c>
    </row>
    <row r="166" s="13" customFormat="1">
      <c r="A166" s="13"/>
      <c r="B166" s="223"/>
      <c r="C166" s="224"/>
      <c r="D166" s="225" t="s">
        <v>141</v>
      </c>
      <c r="E166" s="226" t="s">
        <v>19</v>
      </c>
      <c r="F166" s="227" t="s">
        <v>252</v>
      </c>
      <c r="G166" s="224"/>
      <c r="H166" s="228">
        <v>52.740000000000002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141</v>
      </c>
      <c r="AU166" s="234" t="s">
        <v>82</v>
      </c>
      <c r="AV166" s="13" t="s">
        <v>82</v>
      </c>
      <c r="AW166" s="13" t="s">
        <v>34</v>
      </c>
      <c r="AX166" s="13" t="s">
        <v>72</v>
      </c>
      <c r="AY166" s="234" t="s">
        <v>130</v>
      </c>
    </row>
    <row r="167" s="14" customFormat="1">
      <c r="A167" s="14"/>
      <c r="B167" s="235"/>
      <c r="C167" s="236"/>
      <c r="D167" s="225" t="s">
        <v>141</v>
      </c>
      <c r="E167" s="237" t="s">
        <v>19</v>
      </c>
      <c r="F167" s="238" t="s">
        <v>143</v>
      </c>
      <c r="G167" s="236"/>
      <c r="H167" s="239">
        <v>52.740000000000002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141</v>
      </c>
      <c r="AU167" s="245" t="s">
        <v>82</v>
      </c>
      <c r="AV167" s="14" t="s">
        <v>137</v>
      </c>
      <c r="AW167" s="14" t="s">
        <v>4</v>
      </c>
      <c r="AX167" s="14" t="s">
        <v>80</v>
      </c>
      <c r="AY167" s="245" t="s">
        <v>130</v>
      </c>
    </row>
    <row r="168" s="2" customFormat="1" ht="16.5" customHeight="1">
      <c r="A168" s="39"/>
      <c r="B168" s="40"/>
      <c r="C168" s="256" t="s">
        <v>253</v>
      </c>
      <c r="D168" s="256" t="s">
        <v>218</v>
      </c>
      <c r="E168" s="257" t="s">
        <v>254</v>
      </c>
      <c r="F168" s="258" t="s">
        <v>255</v>
      </c>
      <c r="G168" s="259" t="s">
        <v>213</v>
      </c>
      <c r="H168" s="260">
        <v>55.377000000000002</v>
      </c>
      <c r="I168" s="261"/>
      <c r="J168" s="262">
        <f>ROUND(I168*H168,2)</f>
        <v>0</v>
      </c>
      <c r="K168" s="258" t="s">
        <v>136</v>
      </c>
      <c r="L168" s="263"/>
      <c r="M168" s="264" t="s">
        <v>19</v>
      </c>
      <c r="N168" s="265" t="s">
        <v>43</v>
      </c>
      <c r="O168" s="85"/>
      <c r="P168" s="214">
        <f>O168*H168</f>
        <v>0</v>
      </c>
      <c r="Q168" s="214">
        <v>4.0000000000000003E-05</v>
      </c>
      <c r="R168" s="214">
        <f>Q168*H168</f>
        <v>0.0022150800000000003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183</v>
      </c>
      <c r="AT168" s="216" t="s">
        <v>218</v>
      </c>
      <c r="AU168" s="216" t="s">
        <v>82</v>
      </c>
      <c r="AY168" s="18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137</v>
      </c>
      <c r="BM168" s="216" t="s">
        <v>256</v>
      </c>
    </row>
    <row r="169" s="13" customFormat="1">
      <c r="A169" s="13"/>
      <c r="B169" s="223"/>
      <c r="C169" s="224"/>
      <c r="D169" s="225" t="s">
        <v>141</v>
      </c>
      <c r="E169" s="226" t="s">
        <v>19</v>
      </c>
      <c r="F169" s="227" t="s">
        <v>257</v>
      </c>
      <c r="G169" s="224"/>
      <c r="H169" s="228">
        <v>55.377000000000002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141</v>
      </c>
      <c r="AU169" s="234" t="s">
        <v>82</v>
      </c>
      <c r="AV169" s="13" t="s">
        <v>82</v>
      </c>
      <c r="AW169" s="13" t="s">
        <v>34</v>
      </c>
      <c r="AX169" s="13" t="s">
        <v>80</v>
      </c>
      <c r="AY169" s="234" t="s">
        <v>130</v>
      </c>
    </row>
    <row r="170" s="2" customFormat="1" ht="16.5" customHeight="1">
      <c r="A170" s="39"/>
      <c r="B170" s="40"/>
      <c r="C170" s="205" t="s">
        <v>7</v>
      </c>
      <c r="D170" s="205" t="s">
        <v>132</v>
      </c>
      <c r="E170" s="206" t="s">
        <v>258</v>
      </c>
      <c r="F170" s="207" t="s">
        <v>259</v>
      </c>
      <c r="G170" s="208" t="s">
        <v>170</v>
      </c>
      <c r="H170" s="209">
        <v>247.56399999999999</v>
      </c>
      <c r="I170" s="210"/>
      <c r="J170" s="211">
        <f>ROUND(I170*H170,2)</f>
        <v>0</v>
      </c>
      <c r="K170" s="207" t="s">
        <v>136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137</v>
      </c>
      <c r="AT170" s="216" t="s">
        <v>132</v>
      </c>
      <c r="AU170" s="216" t="s">
        <v>82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137</v>
      </c>
      <c r="BM170" s="216" t="s">
        <v>260</v>
      </c>
    </row>
    <row r="171" s="2" customFormat="1">
      <c r="A171" s="39"/>
      <c r="B171" s="40"/>
      <c r="C171" s="41"/>
      <c r="D171" s="218" t="s">
        <v>139</v>
      </c>
      <c r="E171" s="41"/>
      <c r="F171" s="219" t="s">
        <v>261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139</v>
      </c>
      <c r="AU171" s="18" t="s">
        <v>82</v>
      </c>
    </row>
    <row r="172" s="13" customFormat="1">
      <c r="A172" s="13"/>
      <c r="B172" s="223"/>
      <c r="C172" s="224"/>
      <c r="D172" s="225" t="s">
        <v>141</v>
      </c>
      <c r="E172" s="226" t="s">
        <v>19</v>
      </c>
      <c r="F172" s="227" t="s">
        <v>173</v>
      </c>
      <c r="G172" s="224"/>
      <c r="H172" s="228">
        <v>248.44999999999999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141</v>
      </c>
      <c r="AU172" s="234" t="s">
        <v>82</v>
      </c>
      <c r="AV172" s="13" t="s">
        <v>82</v>
      </c>
      <c r="AW172" s="13" t="s">
        <v>34</v>
      </c>
      <c r="AX172" s="13" t="s">
        <v>72</v>
      </c>
      <c r="AY172" s="234" t="s">
        <v>130</v>
      </c>
    </row>
    <row r="173" s="15" customFormat="1">
      <c r="A173" s="15"/>
      <c r="B173" s="246"/>
      <c r="C173" s="247"/>
      <c r="D173" s="225" t="s">
        <v>141</v>
      </c>
      <c r="E173" s="248" t="s">
        <v>19</v>
      </c>
      <c r="F173" s="249" t="s">
        <v>174</v>
      </c>
      <c r="G173" s="247"/>
      <c r="H173" s="248" t="s">
        <v>19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5" t="s">
        <v>141</v>
      </c>
      <c r="AU173" s="255" t="s">
        <v>82</v>
      </c>
      <c r="AV173" s="15" t="s">
        <v>80</v>
      </c>
      <c r="AW173" s="15" t="s">
        <v>34</v>
      </c>
      <c r="AX173" s="15" t="s">
        <v>72</v>
      </c>
      <c r="AY173" s="255" t="s">
        <v>130</v>
      </c>
    </row>
    <row r="174" s="13" customFormat="1">
      <c r="A174" s="13"/>
      <c r="B174" s="223"/>
      <c r="C174" s="224"/>
      <c r="D174" s="225" t="s">
        <v>141</v>
      </c>
      <c r="E174" s="226" t="s">
        <v>19</v>
      </c>
      <c r="F174" s="227" t="s">
        <v>175</v>
      </c>
      <c r="G174" s="224"/>
      <c r="H174" s="228">
        <v>5.274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141</v>
      </c>
      <c r="AU174" s="234" t="s">
        <v>82</v>
      </c>
      <c r="AV174" s="13" t="s">
        <v>82</v>
      </c>
      <c r="AW174" s="13" t="s">
        <v>34</v>
      </c>
      <c r="AX174" s="13" t="s">
        <v>72</v>
      </c>
      <c r="AY174" s="234" t="s">
        <v>130</v>
      </c>
    </row>
    <row r="175" s="15" customFormat="1">
      <c r="A175" s="15"/>
      <c r="B175" s="246"/>
      <c r="C175" s="247"/>
      <c r="D175" s="225" t="s">
        <v>141</v>
      </c>
      <c r="E175" s="248" t="s">
        <v>19</v>
      </c>
      <c r="F175" s="249" t="s">
        <v>176</v>
      </c>
      <c r="G175" s="247"/>
      <c r="H175" s="248" t="s">
        <v>19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5" t="s">
        <v>141</v>
      </c>
      <c r="AU175" s="255" t="s">
        <v>82</v>
      </c>
      <c r="AV175" s="15" t="s">
        <v>80</v>
      </c>
      <c r="AW175" s="15" t="s">
        <v>34</v>
      </c>
      <c r="AX175" s="15" t="s">
        <v>72</v>
      </c>
      <c r="AY175" s="255" t="s">
        <v>130</v>
      </c>
    </row>
    <row r="176" s="13" customFormat="1">
      <c r="A176" s="13"/>
      <c r="B176" s="223"/>
      <c r="C176" s="224"/>
      <c r="D176" s="225" t="s">
        <v>141</v>
      </c>
      <c r="E176" s="226" t="s">
        <v>19</v>
      </c>
      <c r="F176" s="227" t="s">
        <v>177</v>
      </c>
      <c r="G176" s="224"/>
      <c r="H176" s="228">
        <v>-23.175999999999998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141</v>
      </c>
      <c r="AU176" s="234" t="s">
        <v>82</v>
      </c>
      <c r="AV176" s="13" t="s">
        <v>82</v>
      </c>
      <c r="AW176" s="13" t="s">
        <v>34</v>
      </c>
      <c r="AX176" s="13" t="s">
        <v>72</v>
      </c>
      <c r="AY176" s="234" t="s">
        <v>130</v>
      </c>
    </row>
    <row r="177" s="15" customFormat="1">
      <c r="A177" s="15"/>
      <c r="B177" s="246"/>
      <c r="C177" s="247"/>
      <c r="D177" s="225" t="s">
        <v>141</v>
      </c>
      <c r="E177" s="248" t="s">
        <v>19</v>
      </c>
      <c r="F177" s="249" t="s">
        <v>262</v>
      </c>
      <c r="G177" s="247"/>
      <c r="H177" s="248" t="s">
        <v>19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141</v>
      </c>
      <c r="AU177" s="255" t="s">
        <v>82</v>
      </c>
      <c r="AV177" s="15" t="s">
        <v>80</v>
      </c>
      <c r="AW177" s="15" t="s">
        <v>34</v>
      </c>
      <c r="AX177" s="15" t="s">
        <v>72</v>
      </c>
      <c r="AY177" s="255" t="s">
        <v>130</v>
      </c>
    </row>
    <row r="178" s="13" customFormat="1">
      <c r="A178" s="13"/>
      <c r="B178" s="223"/>
      <c r="C178" s="224"/>
      <c r="D178" s="225" t="s">
        <v>141</v>
      </c>
      <c r="E178" s="226" t="s">
        <v>19</v>
      </c>
      <c r="F178" s="227" t="s">
        <v>263</v>
      </c>
      <c r="G178" s="224"/>
      <c r="H178" s="228">
        <v>17.015999999999998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141</v>
      </c>
      <c r="AU178" s="234" t="s">
        <v>82</v>
      </c>
      <c r="AV178" s="13" t="s">
        <v>82</v>
      </c>
      <c r="AW178" s="13" t="s">
        <v>34</v>
      </c>
      <c r="AX178" s="13" t="s">
        <v>72</v>
      </c>
      <c r="AY178" s="234" t="s">
        <v>130</v>
      </c>
    </row>
    <row r="179" s="14" customFormat="1">
      <c r="A179" s="14"/>
      <c r="B179" s="235"/>
      <c r="C179" s="236"/>
      <c r="D179" s="225" t="s">
        <v>141</v>
      </c>
      <c r="E179" s="237" t="s">
        <v>19</v>
      </c>
      <c r="F179" s="238" t="s">
        <v>143</v>
      </c>
      <c r="G179" s="236"/>
      <c r="H179" s="239">
        <v>247.56399999999999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141</v>
      </c>
      <c r="AU179" s="245" t="s">
        <v>82</v>
      </c>
      <c r="AV179" s="14" t="s">
        <v>137</v>
      </c>
      <c r="AW179" s="14" t="s">
        <v>4</v>
      </c>
      <c r="AX179" s="14" t="s">
        <v>80</v>
      </c>
      <c r="AY179" s="245" t="s">
        <v>130</v>
      </c>
    </row>
    <row r="180" s="2" customFormat="1" ht="24.15" customHeight="1">
      <c r="A180" s="39"/>
      <c r="B180" s="40"/>
      <c r="C180" s="205" t="s">
        <v>264</v>
      </c>
      <c r="D180" s="205" t="s">
        <v>132</v>
      </c>
      <c r="E180" s="206" t="s">
        <v>265</v>
      </c>
      <c r="F180" s="207" t="s">
        <v>266</v>
      </c>
      <c r="G180" s="208" t="s">
        <v>170</v>
      </c>
      <c r="H180" s="209">
        <v>23.175999999999998</v>
      </c>
      <c r="I180" s="210"/>
      <c r="J180" s="211">
        <f>ROUND(I180*H180,2)</f>
        <v>0</v>
      </c>
      <c r="K180" s="207" t="s">
        <v>136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137</v>
      </c>
      <c r="AT180" s="216" t="s">
        <v>132</v>
      </c>
      <c r="AU180" s="216" t="s">
        <v>82</v>
      </c>
      <c r="AY180" s="18" t="s">
        <v>130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137</v>
      </c>
      <c r="BM180" s="216" t="s">
        <v>267</v>
      </c>
    </row>
    <row r="181" s="2" customFormat="1">
      <c r="A181" s="39"/>
      <c r="B181" s="40"/>
      <c r="C181" s="41"/>
      <c r="D181" s="218" t="s">
        <v>139</v>
      </c>
      <c r="E181" s="41"/>
      <c r="F181" s="219" t="s">
        <v>268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139</v>
      </c>
      <c r="AU181" s="18" t="s">
        <v>82</v>
      </c>
    </row>
    <row r="182" s="13" customFormat="1">
      <c r="A182" s="13"/>
      <c r="B182" s="223"/>
      <c r="C182" s="224"/>
      <c r="D182" s="225" t="s">
        <v>141</v>
      </c>
      <c r="E182" s="226" t="s">
        <v>19</v>
      </c>
      <c r="F182" s="227" t="s">
        <v>269</v>
      </c>
      <c r="G182" s="224"/>
      <c r="H182" s="228">
        <v>23.175999999999998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141</v>
      </c>
      <c r="AU182" s="234" t="s">
        <v>82</v>
      </c>
      <c r="AV182" s="13" t="s">
        <v>82</v>
      </c>
      <c r="AW182" s="13" t="s">
        <v>34</v>
      </c>
      <c r="AX182" s="13" t="s">
        <v>72</v>
      </c>
      <c r="AY182" s="234" t="s">
        <v>130</v>
      </c>
    </row>
    <row r="183" s="14" customFormat="1">
      <c r="A183" s="14"/>
      <c r="B183" s="235"/>
      <c r="C183" s="236"/>
      <c r="D183" s="225" t="s">
        <v>141</v>
      </c>
      <c r="E183" s="237" t="s">
        <v>19</v>
      </c>
      <c r="F183" s="238" t="s">
        <v>143</v>
      </c>
      <c r="G183" s="236"/>
      <c r="H183" s="239">
        <v>23.175999999999998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141</v>
      </c>
      <c r="AU183" s="245" t="s">
        <v>82</v>
      </c>
      <c r="AV183" s="14" t="s">
        <v>137</v>
      </c>
      <c r="AW183" s="14" t="s">
        <v>4</v>
      </c>
      <c r="AX183" s="14" t="s">
        <v>80</v>
      </c>
      <c r="AY183" s="245" t="s">
        <v>130</v>
      </c>
    </row>
    <row r="184" s="2" customFormat="1" ht="21.75" customHeight="1">
      <c r="A184" s="39"/>
      <c r="B184" s="40"/>
      <c r="C184" s="205" t="s">
        <v>270</v>
      </c>
      <c r="D184" s="205" t="s">
        <v>132</v>
      </c>
      <c r="E184" s="206" t="s">
        <v>271</v>
      </c>
      <c r="F184" s="207" t="s">
        <v>272</v>
      </c>
      <c r="G184" s="208" t="s">
        <v>170</v>
      </c>
      <c r="H184" s="209">
        <v>13.755000000000001</v>
      </c>
      <c r="I184" s="210"/>
      <c r="J184" s="211">
        <f>ROUND(I184*H184,2)</f>
        <v>0</v>
      </c>
      <c r="K184" s="207" t="s">
        <v>136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0.208925</v>
      </c>
      <c r="R184" s="214">
        <f>Q184*H184</f>
        <v>2.8737633750000002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137</v>
      </c>
      <c r="AT184" s="216" t="s">
        <v>132</v>
      </c>
      <c r="AU184" s="216" t="s">
        <v>82</v>
      </c>
      <c r="AY184" s="18" t="s">
        <v>130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137</v>
      </c>
      <c r="BM184" s="216" t="s">
        <v>273</v>
      </c>
    </row>
    <row r="185" s="2" customFormat="1">
      <c r="A185" s="39"/>
      <c r="B185" s="40"/>
      <c r="C185" s="41"/>
      <c r="D185" s="218" t="s">
        <v>139</v>
      </c>
      <c r="E185" s="41"/>
      <c r="F185" s="219" t="s">
        <v>274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139</v>
      </c>
      <c r="AU185" s="18" t="s">
        <v>82</v>
      </c>
    </row>
    <row r="186" s="2" customFormat="1">
      <c r="A186" s="39"/>
      <c r="B186" s="40"/>
      <c r="C186" s="41"/>
      <c r="D186" s="225" t="s">
        <v>275</v>
      </c>
      <c r="E186" s="41"/>
      <c r="F186" s="266" t="s">
        <v>276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275</v>
      </c>
      <c r="AU186" s="18" t="s">
        <v>82</v>
      </c>
    </row>
    <row r="187" s="13" customFormat="1">
      <c r="A187" s="13"/>
      <c r="B187" s="223"/>
      <c r="C187" s="224"/>
      <c r="D187" s="225" t="s">
        <v>141</v>
      </c>
      <c r="E187" s="226" t="s">
        <v>19</v>
      </c>
      <c r="F187" s="227" t="s">
        <v>277</v>
      </c>
      <c r="G187" s="224"/>
      <c r="H187" s="228">
        <v>13.755000000000001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141</v>
      </c>
      <c r="AU187" s="234" t="s">
        <v>82</v>
      </c>
      <c r="AV187" s="13" t="s">
        <v>82</v>
      </c>
      <c r="AW187" s="13" t="s">
        <v>34</v>
      </c>
      <c r="AX187" s="13" t="s">
        <v>72</v>
      </c>
      <c r="AY187" s="234" t="s">
        <v>130</v>
      </c>
    </row>
    <row r="188" s="14" customFormat="1">
      <c r="A188" s="14"/>
      <c r="B188" s="235"/>
      <c r="C188" s="236"/>
      <c r="D188" s="225" t="s">
        <v>141</v>
      </c>
      <c r="E188" s="237" t="s">
        <v>19</v>
      </c>
      <c r="F188" s="238" t="s">
        <v>143</v>
      </c>
      <c r="G188" s="236"/>
      <c r="H188" s="239">
        <v>13.755000000000001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141</v>
      </c>
      <c r="AU188" s="245" t="s">
        <v>82</v>
      </c>
      <c r="AV188" s="14" t="s">
        <v>137</v>
      </c>
      <c r="AW188" s="14" t="s">
        <v>4</v>
      </c>
      <c r="AX188" s="14" t="s">
        <v>80</v>
      </c>
      <c r="AY188" s="245" t="s">
        <v>130</v>
      </c>
    </row>
    <row r="189" s="2" customFormat="1" ht="24.15" customHeight="1">
      <c r="A189" s="39"/>
      <c r="B189" s="40"/>
      <c r="C189" s="205" t="s">
        <v>278</v>
      </c>
      <c r="D189" s="205" t="s">
        <v>132</v>
      </c>
      <c r="E189" s="206" t="s">
        <v>279</v>
      </c>
      <c r="F189" s="207" t="s">
        <v>280</v>
      </c>
      <c r="G189" s="208" t="s">
        <v>213</v>
      </c>
      <c r="H189" s="209">
        <v>24.125</v>
      </c>
      <c r="I189" s="210"/>
      <c r="J189" s="211">
        <f>ROUND(I189*H189,2)</f>
        <v>0</v>
      </c>
      <c r="K189" s="207" t="s">
        <v>136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0.12894600000000001</v>
      </c>
      <c r="R189" s="214">
        <f>Q189*H189</f>
        <v>3.11082225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137</v>
      </c>
      <c r="AT189" s="216" t="s">
        <v>132</v>
      </c>
      <c r="AU189" s="216" t="s">
        <v>82</v>
      </c>
      <c r="AY189" s="18" t="s">
        <v>130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137</v>
      </c>
      <c r="BM189" s="216" t="s">
        <v>281</v>
      </c>
    </row>
    <row r="190" s="2" customFormat="1">
      <c r="A190" s="39"/>
      <c r="B190" s="40"/>
      <c r="C190" s="41"/>
      <c r="D190" s="218" t="s">
        <v>139</v>
      </c>
      <c r="E190" s="41"/>
      <c r="F190" s="219" t="s">
        <v>282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82</v>
      </c>
    </row>
    <row r="191" s="13" customFormat="1">
      <c r="A191" s="13"/>
      <c r="B191" s="223"/>
      <c r="C191" s="224"/>
      <c r="D191" s="225" t="s">
        <v>141</v>
      </c>
      <c r="E191" s="226" t="s">
        <v>19</v>
      </c>
      <c r="F191" s="227" t="s">
        <v>283</v>
      </c>
      <c r="G191" s="224"/>
      <c r="H191" s="228">
        <v>24.125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141</v>
      </c>
      <c r="AU191" s="234" t="s">
        <v>82</v>
      </c>
      <c r="AV191" s="13" t="s">
        <v>82</v>
      </c>
      <c r="AW191" s="13" t="s">
        <v>34</v>
      </c>
      <c r="AX191" s="13" t="s">
        <v>72</v>
      </c>
      <c r="AY191" s="234" t="s">
        <v>130</v>
      </c>
    </row>
    <row r="192" s="14" customFormat="1">
      <c r="A192" s="14"/>
      <c r="B192" s="235"/>
      <c r="C192" s="236"/>
      <c r="D192" s="225" t="s">
        <v>141</v>
      </c>
      <c r="E192" s="237" t="s">
        <v>19</v>
      </c>
      <c r="F192" s="238" t="s">
        <v>143</v>
      </c>
      <c r="G192" s="236"/>
      <c r="H192" s="239">
        <v>24.125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141</v>
      </c>
      <c r="AU192" s="245" t="s">
        <v>82</v>
      </c>
      <c r="AV192" s="14" t="s">
        <v>137</v>
      </c>
      <c r="AW192" s="14" t="s">
        <v>4</v>
      </c>
      <c r="AX192" s="14" t="s">
        <v>80</v>
      </c>
      <c r="AY192" s="245" t="s">
        <v>130</v>
      </c>
    </row>
    <row r="193" s="12" customFormat="1" ht="22.8" customHeight="1">
      <c r="A193" s="12"/>
      <c r="B193" s="189"/>
      <c r="C193" s="190"/>
      <c r="D193" s="191" t="s">
        <v>71</v>
      </c>
      <c r="E193" s="203" t="s">
        <v>188</v>
      </c>
      <c r="F193" s="203" t="s">
        <v>284</v>
      </c>
      <c r="G193" s="190"/>
      <c r="H193" s="190"/>
      <c r="I193" s="193"/>
      <c r="J193" s="204">
        <f>BK193</f>
        <v>0</v>
      </c>
      <c r="K193" s="190"/>
      <c r="L193" s="195"/>
      <c r="M193" s="196"/>
      <c r="N193" s="197"/>
      <c r="O193" s="197"/>
      <c r="P193" s="198">
        <f>SUM(P194:P229)</f>
        <v>0</v>
      </c>
      <c r="Q193" s="197"/>
      <c r="R193" s="198">
        <f>SUM(R194:R229)</f>
        <v>0.0064782999999999993</v>
      </c>
      <c r="S193" s="197"/>
      <c r="T193" s="199">
        <f>SUM(T194:T229)</f>
        <v>5.462968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0" t="s">
        <v>80</v>
      </c>
      <c r="AT193" s="201" t="s">
        <v>71</v>
      </c>
      <c r="AU193" s="201" t="s">
        <v>80</v>
      </c>
      <c r="AY193" s="200" t="s">
        <v>130</v>
      </c>
      <c r="BK193" s="202">
        <f>SUM(BK194:BK229)</f>
        <v>0</v>
      </c>
    </row>
    <row r="194" s="2" customFormat="1" ht="24.15" customHeight="1">
      <c r="A194" s="39"/>
      <c r="B194" s="40"/>
      <c r="C194" s="205" t="s">
        <v>285</v>
      </c>
      <c r="D194" s="205" t="s">
        <v>132</v>
      </c>
      <c r="E194" s="206" t="s">
        <v>286</v>
      </c>
      <c r="F194" s="207" t="s">
        <v>287</v>
      </c>
      <c r="G194" s="208" t="s">
        <v>170</v>
      </c>
      <c r="H194" s="209">
        <v>222.75999999999999</v>
      </c>
      <c r="I194" s="210"/>
      <c r="J194" s="211">
        <f>ROUND(I194*H194,2)</f>
        <v>0</v>
      </c>
      <c r="K194" s="207" t="s">
        <v>136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137</v>
      </c>
      <c r="AT194" s="216" t="s">
        <v>132</v>
      </c>
      <c r="AU194" s="216" t="s">
        <v>82</v>
      </c>
      <c r="AY194" s="18" t="s">
        <v>130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137</v>
      </c>
      <c r="BM194" s="216" t="s">
        <v>288</v>
      </c>
    </row>
    <row r="195" s="2" customFormat="1">
      <c r="A195" s="39"/>
      <c r="B195" s="40"/>
      <c r="C195" s="41"/>
      <c r="D195" s="218" t="s">
        <v>139</v>
      </c>
      <c r="E195" s="41"/>
      <c r="F195" s="219" t="s">
        <v>289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139</v>
      </c>
      <c r="AU195" s="18" t="s">
        <v>82</v>
      </c>
    </row>
    <row r="196" s="13" customFormat="1">
      <c r="A196" s="13"/>
      <c r="B196" s="223"/>
      <c r="C196" s="224"/>
      <c r="D196" s="225" t="s">
        <v>141</v>
      </c>
      <c r="E196" s="226" t="s">
        <v>19</v>
      </c>
      <c r="F196" s="227" t="s">
        <v>290</v>
      </c>
      <c r="G196" s="224"/>
      <c r="H196" s="228">
        <v>222.75999999999999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141</v>
      </c>
      <c r="AU196" s="234" t="s">
        <v>82</v>
      </c>
      <c r="AV196" s="13" t="s">
        <v>82</v>
      </c>
      <c r="AW196" s="13" t="s">
        <v>34</v>
      </c>
      <c r="AX196" s="13" t="s">
        <v>72</v>
      </c>
      <c r="AY196" s="234" t="s">
        <v>130</v>
      </c>
    </row>
    <row r="197" s="14" customFormat="1">
      <c r="A197" s="14"/>
      <c r="B197" s="235"/>
      <c r="C197" s="236"/>
      <c r="D197" s="225" t="s">
        <v>141</v>
      </c>
      <c r="E197" s="237" t="s">
        <v>19</v>
      </c>
      <c r="F197" s="238" t="s">
        <v>143</v>
      </c>
      <c r="G197" s="236"/>
      <c r="H197" s="239">
        <v>222.75999999999999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141</v>
      </c>
      <c r="AU197" s="245" t="s">
        <v>82</v>
      </c>
      <c r="AV197" s="14" t="s">
        <v>137</v>
      </c>
      <c r="AW197" s="14" t="s">
        <v>4</v>
      </c>
      <c r="AX197" s="14" t="s">
        <v>80</v>
      </c>
      <c r="AY197" s="245" t="s">
        <v>130</v>
      </c>
    </row>
    <row r="198" s="2" customFormat="1" ht="24.15" customHeight="1">
      <c r="A198" s="39"/>
      <c r="B198" s="40"/>
      <c r="C198" s="205" t="s">
        <v>291</v>
      </c>
      <c r="D198" s="205" t="s">
        <v>132</v>
      </c>
      <c r="E198" s="206" t="s">
        <v>292</v>
      </c>
      <c r="F198" s="207" t="s">
        <v>293</v>
      </c>
      <c r="G198" s="208" t="s">
        <v>170</v>
      </c>
      <c r="H198" s="209">
        <v>6682.8000000000002</v>
      </c>
      <c r="I198" s="210"/>
      <c r="J198" s="211">
        <f>ROUND(I198*H198,2)</f>
        <v>0</v>
      </c>
      <c r="K198" s="207" t="s">
        <v>136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137</v>
      </c>
      <c r="AT198" s="216" t="s">
        <v>132</v>
      </c>
      <c r="AU198" s="216" t="s">
        <v>82</v>
      </c>
      <c r="AY198" s="18" t="s">
        <v>130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137</v>
      </c>
      <c r="BM198" s="216" t="s">
        <v>294</v>
      </c>
    </row>
    <row r="199" s="2" customFormat="1">
      <c r="A199" s="39"/>
      <c r="B199" s="40"/>
      <c r="C199" s="41"/>
      <c r="D199" s="218" t="s">
        <v>139</v>
      </c>
      <c r="E199" s="41"/>
      <c r="F199" s="219" t="s">
        <v>295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139</v>
      </c>
      <c r="AU199" s="18" t="s">
        <v>82</v>
      </c>
    </row>
    <row r="200" s="2" customFormat="1">
      <c r="A200" s="39"/>
      <c r="B200" s="40"/>
      <c r="C200" s="41"/>
      <c r="D200" s="225" t="s">
        <v>275</v>
      </c>
      <c r="E200" s="41"/>
      <c r="F200" s="266" t="s">
        <v>296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275</v>
      </c>
      <c r="AU200" s="18" t="s">
        <v>82</v>
      </c>
    </row>
    <row r="201" s="13" customFormat="1">
      <c r="A201" s="13"/>
      <c r="B201" s="223"/>
      <c r="C201" s="224"/>
      <c r="D201" s="225" t="s">
        <v>141</v>
      </c>
      <c r="E201" s="226" t="s">
        <v>19</v>
      </c>
      <c r="F201" s="227" t="s">
        <v>297</v>
      </c>
      <c r="G201" s="224"/>
      <c r="H201" s="228">
        <v>6682.8000000000002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141</v>
      </c>
      <c r="AU201" s="234" t="s">
        <v>82</v>
      </c>
      <c r="AV201" s="13" t="s">
        <v>82</v>
      </c>
      <c r="AW201" s="13" t="s">
        <v>34</v>
      </c>
      <c r="AX201" s="13" t="s">
        <v>80</v>
      </c>
      <c r="AY201" s="234" t="s">
        <v>130</v>
      </c>
    </row>
    <row r="202" s="2" customFormat="1" ht="24.15" customHeight="1">
      <c r="A202" s="39"/>
      <c r="B202" s="40"/>
      <c r="C202" s="205" t="s">
        <v>298</v>
      </c>
      <c r="D202" s="205" t="s">
        <v>132</v>
      </c>
      <c r="E202" s="206" t="s">
        <v>299</v>
      </c>
      <c r="F202" s="207" t="s">
        <v>300</v>
      </c>
      <c r="G202" s="208" t="s">
        <v>170</v>
      </c>
      <c r="H202" s="209">
        <v>222.75999999999999</v>
      </c>
      <c r="I202" s="210"/>
      <c r="J202" s="211">
        <f>ROUND(I202*H202,2)</f>
        <v>0</v>
      </c>
      <c r="K202" s="207" t="s">
        <v>136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137</v>
      </c>
      <c r="AT202" s="216" t="s">
        <v>132</v>
      </c>
      <c r="AU202" s="216" t="s">
        <v>82</v>
      </c>
      <c r="AY202" s="18" t="s">
        <v>130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137</v>
      </c>
      <c r="BM202" s="216" t="s">
        <v>301</v>
      </c>
    </row>
    <row r="203" s="2" customFormat="1">
      <c r="A203" s="39"/>
      <c r="B203" s="40"/>
      <c r="C203" s="41"/>
      <c r="D203" s="218" t="s">
        <v>139</v>
      </c>
      <c r="E203" s="41"/>
      <c r="F203" s="219" t="s">
        <v>302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139</v>
      </c>
      <c r="AU203" s="18" t="s">
        <v>82</v>
      </c>
    </row>
    <row r="204" s="2" customFormat="1" ht="16.5" customHeight="1">
      <c r="A204" s="39"/>
      <c r="B204" s="40"/>
      <c r="C204" s="205" t="s">
        <v>303</v>
      </c>
      <c r="D204" s="205" t="s">
        <v>132</v>
      </c>
      <c r="E204" s="206" t="s">
        <v>304</v>
      </c>
      <c r="F204" s="207" t="s">
        <v>305</v>
      </c>
      <c r="G204" s="208" t="s">
        <v>170</v>
      </c>
      <c r="H204" s="209">
        <v>222.75999999999999</v>
      </c>
      <c r="I204" s="210"/>
      <c r="J204" s="211">
        <f>ROUND(I204*H204,2)</f>
        <v>0</v>
      </c>
      <c r="K204" s="207" t="s">
        <v>136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137</v>
      </c>
      <c r="AT204" s="216" t="s">
        <v>132</v>
      </c>
      <c r="AU204" s="216" t="s">
        <v>82</v>
      </c>
      <c r="AY204" s="18" t="s">
        <v>130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137</v>
      </c>
      <c r="BM204" s="216" t="s">
        <v>306</v>
      </c>
    </row>
    <row r="205" s="2" customFormat="1">
      <c r="A205" s="39"/>
      <c r="B205" s="40"/>
      <c r="C205" s="41"/>
      <c r="D205" s="218" t="s">
        <v>139</v>
      </c>
      <c r="E205" s="41"/>
      <c r="F205" s="219" t="s">
        <v>307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139</v>
      </c>
      <c r="AU205" s="18" t="s">
        <v>82</v>
      </c>
    </row>
    <row r="206" s="2" customFormat="1" ht="21.75" customHeight="1">
      <c r="A206" s="39"/>
      <c r="B206" s="40"/>
      <c r="C206" s="205" t="s">
        <v>308</v>
      </c>
      <c r="D206" s="205" t="s">
        <v>132</v>
      </c>
      <c r="E206" s="206" t="s">
        <v>309</v>
      </c>
      <c r="F206" s="207" t="s">
        <v>310</v>
      </c>
      <c r="G206" s="208" t="s">
        <v>170</v>
      </c>
      <c r="H206" s="209">
        <v>6682.8000000000002</v>
      </c>
      <c r="I206" s="210"/>
      <c r="J206" s="211">
        <f>ROUND(I206*H206,2)</f>
        <v>0</v>
      </c>
      <c r="K206" s="207" t="s">
        <v>136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137</v>
      </c>
      <c r="AT206" s="216" t="s">
        <v>132</v>
      </c>
      <c r="AU206" s="216" t="s">
        <v>82</v>
      </c>
      <c r="AY206" s="18" t="s">
        <v>130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137</v>
      </c>
      <c r="BM206" s="216" t="s">
        <v>311</v>
      </c>
    </row>
    <row r="207" s="2" customFormat="1">
      <c r="A207" s="39"/>
      <c r="B207" s="40"/>
      <c r="C207" s="41"/>
      <c r="D207" s="218" t="s">
        <v>139</v>
      </c>
      <c r="E207" s="41"/>
      <c r="F207" s="219" t="s">
        <v>312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82</v>
      </c>
    </row>
    <row r="208" s="2" customFormat="1">
      <c r="A208" s="39"/>
      <c r="B208" s="40"/>
      <c r="C208" s="41"/>
      <c r="D208" s="225" t="s">
        <v>275</v>
      </c>
      <c r="E208" s="41"/>
      <c r="F208" s="266" t="s">
        <v>296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275</v>
      </c>
      <c r="AU208" s="18" t="s">
        <v>82</v>
      </c>
    </row>
    <row r="209" s="13" customFormat="1">
      <c r="A209" s="13"/>
      <c r="B209" s="223"/>
      <c r="C209" s="224"/>
      <c r="D209" s="225" t="s">
        <v>141</v>
      </c>
      <c r="E209" s="226" t="s">
        <v>19</v>
      </c>
      <c r="F209" s="227" t="s">
        <v>297</v>
      </c>
      <c r="G209" s="224"/>
      <c r="H209" s="228">
        <v>6682.8000000000002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141</v>
      </c>
      <c r="AU209" s="234" t="s">
        <v>82</v>
      </c>
      <c r="AV209" s="13" t="s">
        <v>82</v>
      </c>
      <c r="AW209" s="13" t="s">
        <v>34</v>
      </c>
      <c r="AX209" s="13" t="s">
        <v>80</v>
      </c>
      <c r="AY209" s="234" t="s">
        <v>130</v>
      </c>
    </row>
    <row r="210" s="2" customFormat="1" ht="16.5" customHeight="1">
      <c r="A210" s="39"/>
      <c r="B210" s="40"/>
      <c r="C210" s="205" t="s">
        <v>313</v>
      </c>
      <c r="D210" s="205" t="s">
        <v>132</v>
      </c>
      <c r="E210" s="206" t="s">
        <v>314</v>
      </c>
      <c r="F210" s="207" t="s">
        <v>315</v>
      </c>
      <c r="G210" s="208" t="s">
        <v>170</v>
      </c>
      <c r="H210" s="209">
        <v>222.75999999999999</v>
      </c>
      <c r="I210" s="210"/>
      <c r="J210" s="211">
        <f>ROUND(I210*H210,2)</f>
        <v>0</v>
      </c>
      <c r="K210" s="207" t="s">
        <v>136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137</v>
      </c>
      <c r="AT210" s="216" t="s">
        <v>132</v>
      </c>
      <c r="AU210" s="216" t="s">
        <v>82</v>
      </c>
      <c r="AY210" s="18" t="s">
        <v>130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137</v>
      </c>
      <c r="BM210" s="216" t="s">
        <v>316</v>
      </c>
    </row>
    <row r="211" s="2" customFormat="1">
      <c r="A211" s="39"/>
      <c r="B211" s="40"/>
      <c r="C211" s="41"/>
      <c r="D211" s="218" t="s">
        <v>139</v>
      </c>
      <c r="E211" s="41"/>
      <c r="F211" s="219" t="s">
        <v>317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139</v>
      </c>
      <c r="AU211" s="18" t="s">
        <v>82</v>
      </c>
    </row>
    <row r="212" s="2" customFormat="1" ht="24.15" customHeight="1">
      <c r="A212" s="39"/>
      <c r="B212" s="40"/>
      <c r="C212" s="205" t="s">
        <v>318</v>
      </c>
      <c r="D212" s="205" t="s">
        <v>132</v>
      </c>
      <c r="E212" s="206" t="s">
        <v>319</v>
      </c>
      <c r="F212" s="207" t="s">
        <v>320</v>
      </c>
      <c r="G212" s="208" t="s">
        <v>170</v>
      </c>
      <c r="H212" s="209">
        <v>99.379999999999995</v>
      </c>
      <c r="I212" s="210"/>
      <c r="J212" s="211">
        <f>ROUND(I212*H212,2)</f>
        <v>0</v>
      </c>
      <c r="K212" s="207" t="s">
        <v>136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3.4999999999999997E-05</v>
      </c>
      <c r="R212" s="214">
        <f>Q212*H212</f>
        <v>0.0034782999999999997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137</v>
      </c>
      <c r="AT212" s="216" t="s">
        <v>132</v>
      </c>
      <c r="AU212" s="216" t="s">
        <v>82</v>
      </c>
      <c r="AY212" s="18" t="s">
        <v>130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137</v>
      </c>
      <c r="BM212" s="216" t="s">
        <v>321</v>
      </c>
    </row>
    <row r="213" s="2" customFormat="1">
      <c r="A213" s="39"/>
      <c r="B213" s="40"/>
      <c r="C213" s="41"/>
      <c r="D213" s="218" t="s">
        <v>139</v>
      </c>
      <c r="E213" s="41"/>
      <c r="F213" s="219" t="s">
        <v>322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139</v>
      </c>
      <c r="AU213" s="18" t="s">
        <v>82</v>
      </c>
    </row>
    <row r="214" s="13" customFormat="1">
      <c r="A214" s="13"/>
      <c r="B214" s="223"/>
      <c r="C214" s="224"/>
      <c r="D214" s="225" t="s">
        <v>141</v>
      </c>
      <c r="E214" s="226" t="s">
        <v>19</v>
      </c>
      <c r="F214" s="227" t="s">
        <v>323</v>
      </c>
      <c r="G214" s="224"/>
      <c r="H214" s="228">
        <v>99.379999999999995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141</v>
      </c>
      <c r="AU214" s="234" t="s">
        <v>82</v>
      </c>
      <c r="AV214" s="13" t="s">
        <v>82</v>
      </c>
      <c r="AW214" s="13" t="s">
        <v>34</v>
      </c>
      <c r="AX214" s="13" t="s">
        <v>72</v>
      </c>
      <c r="AY214" s="234" t="s">
        <v>130</v>
      </c>
    </row>
    <row r="215" s="14" customFormat="1">
      <c r="A215" s="14"/>
      <c r="B215" s="235"/>
      <c r="C215" s="236"/>
      <c r="D215" s="225" t="s">
        <v>141</v>
      </c>
      <c r="E215" s="237" t="s">
        <v>19</v>
      </c>
      <c r="F215" s="238" t="s">
        <v>143</v>
      </c>
      <c r="G215" s="236"/>
      <c r="H215" s="239">
        <v>99.379999999999995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141</v>
      </c>
      <c r="AU215" s="245" t="s">
        <v>82</v>
      </c>
      <c r="AV215" s="14" t="s">
        <v>137</v>
      </c>
      <c r="AW215" s="14" t="s">
        <v>4</v>
      </c>
      <c r="AX215" s="14" t="s">
        <v>80</v>
      </c>
      <c r="AY215" s="245" t="s">
        <v>130</v>
      </c>
    </row>
    <row r="216" s="2" customFormat="1" ht="16.5" customHeight="1">
      <c r="A216" s="39"/>
      <c r="B216" s="40"/>
      <c r="C216" s="205" t="s">
        <v>324</v>
      </c>
      <c r="D216" s="205" t="s">
        <v>132</v>
      </c>
      <c r="E216" s="206" t="s">
        <v>325</v>
      </c>
      <c r="F216" s="207" t="s">
        <v>326</v>
      </c>
      <c r="G216" s="208" t="s">
        <v>170</v>
      </c>
      <c r="H216" s="209">
        <v>21.600000000000001</v>
      </c>
      <c r="I216" s="210"/>
      <c r="J216" s="211">
        <f>ROUND(I216*H216,2)</f>
        <v>0</v>
      </c>
      <c r="K216" s="207" t="s">
        <v>136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0.082000000000000003</v>
      </c>
      <c r="T216" s="215">
        <f>S216*H216</f>
        <v>1.7712000000000001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137</v>
      </c>
      <c r="AT216" s="216" t="s">
        <v>132</v>
      </c>
      <c r="AU216" s="216" t="s">
        <v>82</v>
      </c>
      <c r="AY216" s="18" t="s">
        <v>130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137</v>
      </c>
      <c r="BM216" s="216" t="s">
        <v>327</v>
      </c>
    </row>
    <row r="217" s="2" customFormat="1">
      <c r="A217" s="39"/>
      <c r="B217" s="40"/>
      <c r="C217" s="41"/>
      <c r="D217" s="218" t="s">
        <v>139</v>
      </c>
      <c r="E217" s="41"/>
      <c r="F217" s="219" t="s">
        <v>328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139</v>
      </c>
      <c r="AU217" s="18" t="s">
        <v>82</v>
      </c>
    </row>
    <row r="218" s="13" customFormat="1">
      <c r="A218" s="13"/>
      <c r="B218" s="223"/>
      <c r="C218" s="224"/>
      <c r="D218" s="225" t="s">
        <v>141</v>
      </c>
      <c r="E218" s="226" t="s">
        <v>19</v>
      </c>
      <c r="F218" s="227" t="s">
        <v>329</v>
      </c>
      <c r="G218" s="224"/>
      <c r="H218" s="228">
        <v>21.600000000000001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141</v>
      </c>
      <c r="AU218" s="234" t="s">
        <v>82</v>
      </c>
      <c r="AV218" s="13" t="s">
        <v>82</v>
      </c>
      <c r="AW218" s="13" t="s">
        <v>34</v>
      </c>
      <c r="AX218" s="13" t="s">
        <v>72</v>
      </c>
      <c r="AY218" s="234" t="s">
        <v>130</v>
      </c>
    </row>
    <row r="219" s="14" customFormat="1">
      <c r="A219" s="14"/>
      <c r="B219" s="235"/>
      <c r="C219" s="236"/>
      <c r="D219" s="225" t="s">
        <v>141</v>
      </c>
      <c r="E219" s="237" t="s">
        <v>19</v>
      </c>
      <c r="F219" s="238" t="s">
        <v>143</v>
      </c>
      <c r="G219" s="236"/>
      <c r="H219" s="239">
        <v>21.600000000000001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141</v>
      </c>
      <c r="AU219" s="245" t="s">
        <v>82</v>
      </c>
      <c r="AV219" s="14" t="s">
        <v>137</v>
      </c>
      <c r="AW219" s="14" t="s">
        <v>4</v>
      </c>
      <c r="AX219" s="14" t="s">
        <v>80</v>
      </c>
      <c r="AY219" s="245" t="s">
        <v>130</v>
      </c>
    </row>
    <row r="220" s="2" customFormat="1" ht="24.15" customHeight="1">
      <c r="A220" s="39"/>
      <c r="B220" s="40"/>
      <c r="C220" s="205" t="s">
        <v>330</v>
      </c>
      <c r="D220" s="205" t="s">
        <v>132</v>
      </c>
      <c r="E220" s="206" t="s">
        <v>331</v>
      </c>
      <c r="F220" s="207" t="s">
        <v>332</v>
      </c>
      <c r="G220" s="208" t="s">
        <v>170</v>
      </c>
      <c r="H220" s="209">
        <v>230.548</v>
      </c>
      <c r="I220" s="210"/>
      <c r="J220" s="211">
        <f>ROUND(I220*H220,2)</f>
        <v>0</v>
      </c>
      <c r="K220" s="207" t="s">
        <v>136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0.016</v>
      </c>
      <c r="T220" s="215">
        <f>S220*H220</f>
        <v>3.688768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137</v>
      </c>
      <c r="AT220" s="216" t="s">
        <v>132</v>
      </c>
      <c r="AU220" s="216" t="s">
        <v>82</v>
      </c>
      <c r="AY220" s="18" t="s">
        <v>130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137</v>
      </c>
      <c r="BM220" s="216" t="s">
        <v>333</v>
      </c>
    </row>
    <row r="221" s="2" customFormat="1">
      <c r="A221" s="39"/>
      <c r="B221" s="40"/>
      <c r="C221" s="41"/>
      <c r="D221" s="218" t="s">
        <v>139</v>
      </c>
      <c r="E221" s="41"/>
      <c r="F221" s="219" t="s">
        <v>334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139</v>
      </c>
      <c r="AU221" s="18" t="s">
        <v>82</v>
      </c>
    </row>
    <row r="222" s="13" customFormat="1">
      <c r="A222" s="13"/>
      <c r="B222" s="223"/>
      <c r="C222" s="224"/>
      <c r="D222" s="225" t="s">
        <v>141</v>
      </c>
      <c r="E222" s="226" t="s">
        <v>19</v>
      </c>
      <c r="F222" s="227" t="s">
        <v>173</v>
      </c>
      <c r="G222" s="224"/>
      <c r="H222" s="228">
        <v>248.44999999999999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141</v>
      </c>
      <c r="AU222" s="234" t="s">
        <v>82</v>
      </c>
      <c r="AV222" s="13" t="s">
        <v>82</v>
      </c>
      <c r="AW222" s="13" t="s">
        <v>34</v>
      </c>
      <c r="AX222" s="13" t="s">
        <v>72</v>
      </c>
      <c r="AY222" s="234" t="s">
        <v>130</v>
      </c>
    </row>
    <row r="223" s="15" customFormat="1">
      <c r="A223" s="15"/>
      <c r="B223" s="246"/>
      <c r="C223" s="247"/>
      <c r="D223" s="225" t="s">
        <v>141</v>
      </c>
      <c r="E223" s="248" t="s">
        <v>19</v>
      </c>
      <c r="F223" s="249" t="s">
        <v>174</v>
      </c>
      <c r="G223" s="247"/>
      <c r="H223" s="248" t="s">
        <v>19</v>
      </c>
      <c r="I223" s="250"/>
      <c r="J223" s="247"/>
      <c r="K223" s="247"/>
      <c r="L223" s="251"/>
      <c r="M223" s="252"/>
      <c r="N223" s="253"/>
      <c r="O223" s="253"/>
      <c r="P223" s="253"/>
      <c r="Q223" s="253"/>
      <c r="R223" s="253"/>
      <c r="S223" s="253"/>
      <c r="T223" s="25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5" t="s">
        <v>141</v>
      </c>
      <c r="AU223" s="255" t="s">
        <v>82</v>
      </c>
      <c r="AV223" s="15" t="s">
        <v>80</v>
      </c>
      <c r="AW223" s="15" t="s">
        <v>34</v>
      </c>
      <c r="AX223" s="15" t="s">
        <v>72</v>
      </c>
      <c r="AY223" s="255" t="s">
        <v>130</v>
      </c>
    </row>
    <row r="224" s="13" customFormat="1">
      <c r="A224" s="13"/>
      <c r="B224" s="223"/>
      <c r="C224" s="224"/>
      <c r="D224" s="225" t="s">
        <v>141</v>
      </c>
      <c r="E224" s="226" t="s">
        <v>19</v>
      </c>
      <c r="F224" s="227" t="s">
        <v>175</v>
      </c>
      <c r="G224" s="224"/>
      <c r="H224" s="228">
        <v>5.274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141</v>
      </c>
      <c r="AU224" s="234" t="s">
        <v>82</v>
      </c>
      <c r="AV224" s="13" t="s">
        <v>82</v>
      </c>
      <c r="AW224" s="13" t="s">
        <v>34</v>
      </c>
      <c r="AX224" s="13" t="s">
        <v>72</v>
      </c>
      <c r="AY224" s="234" t="s">
        <v>130</v>
      </c>
    </row>
    <row r="225" s="15" customFormat="1">
      <c r="A225" s="15"/>
      <c r="B225" s="246"/>
      <c r="C225" s="247"/>
      <c r="D225" s="225" t="s">
        <v>141</v>
      </c>
      <c r="E225" s="248" t="s">
        <v>19</v>
      </c>
      <c r="F225" s="249" t="s">
        <v>176</v>
      </c>
      <c r="G225" s="247"/>
      <c r="H225" s="248" t="s">
        <v>19</v>
      </c>
      <c r="I225" s="250"/>
      <c r="J225" s="247"/>
      <c r="K225" s="247"/>
      <c r="L225" s="251"/>
      <c r="M225" s="252"/>
      <c r="N225" s="253"/>
      <c r="O225" s="253"/>
      <c r="P225" s="253"/>
      <c r="Q225" s="253"/>
      <c r="R225" s="253"/>
      <c r="S225" s="253"/>
      <c r="T225" s="25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5" t="s">
        <v>141</v>
      </c>
      <c r="AU225" s="255" t="s">
        <v>82</v>
      </c>
      <c r="AV225" s="15" t="s">
        <v>80</v>
      </c>
      <c r="AW225" s="15" t="s">
        <v>34</v>
      </c>
      <c r="AX225" s="15" t="s">
        <v>72</v>
      </c>
      <c r="AY225" s="255" t="s">
        <v>130</v>
      </c>
    </row>
    <row r="226" s="13" customFormat="1">
      <c r="A226" s="13"/>
      <c r="B226" s="223"/>
      <c r="C226" s="224"/>
      <c r="D226" s="225" t="s">
        <v>141</v>
      </c>
      <c r="E226" s="226" t="s">
        <v>19</v>
      </c>
      <c r="F226" s="227" t="s">
        <v>177</v>
      </c>
      <c r="G226" s="224"/>
      <c r="H226" s="228">
        <v>-23.175999999999998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141</v>
      </c>
      <c r="AU226" s="234" t="s">
        <v>82</v>
      </c>
      <c r="AV226" s="13" t="s">
        <v>82</v>
      </c>
      <c r="AW226" s="13" t="s">
        <v>34</v>
      </c>
      <c r="AX226" s="13" t="s">
        <v>72</v>
      </c>
      <c r="AY226" s="234" t="s">
        <v>130</v>
      </c>
    </row>
    <row r="227" s="14" customFormat="1">
      <c r="A227" s="14"/>
      <c r="B227" s="235"/>
      <c r="C227" s="236"/>
      <c r="D227" s="225" t="s">
        <v>141</v>
      </c>
      <c r="E227" s="237" t="s">
        <v>19</v>
      </c>
      <c r="F227" s="238" t="s">
        <v>143</v>
      </c>
      <c r="G227" s="236"/>
      <c r="H227" s="239">
        <v>230.548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141</v>
      </c>
      <c r="AU227" s="245" t="s">
        <v>82</v>
      </c>
      <c r="AV227" s="14" t="s">
        <v>137</v>
      </c>
      <c r="AW227" s="14" t="s">
        <v>4</v>
      </c>
      <c r="AX227" s="14" t="s">
        <v>80</v>
      </c>
      <c r="AY227" s="245" t="s">
        <v>130</v>
      </c>
    </row>
    <row r="228" s="2" customFormat="1" ht="16.5" customHeight="1">
      <c r="A228" s="39"/>
      <c r="B228" s="40"/>
      <c r="C228" s="205" t="s">
        <v>335</v>
      </c>
      <c r="D228" s="205" t="s">
        <v>132</v>
      </c>
      <c r="E228" s="206" t="s">
        <v>336</v>
      </c>
      <c r="F228" s="207" t="s">
        <v>337</v>
      </c>
      <c r="G228" s="208" t="s">
        <v>338</v>
      </c>
      <c r="H228" s="209">
        <v>3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0.001</v>
      </c>
      <c r="R228" s="214">
        <f>Q228*H228</f>
        <v>0.0030000000000000001</v>
      </c>
      <c r="S228" s="214">
        <v>0.001</v>
      </c>
      <c r="T228" s="215">
        <f>S228*H228</f>
        <v>0.0030000000000000001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137</v>
      </c>
      <c r="AT228" s="216" t="s">
        <v>132</v>
      </c>
      <c r="AU228" s="216" t="s">
        <v>82</v>
      </c>
      <c r="AY228" s="18" t="s">
        <v>130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137</v>
      </c>
      <c r="BM228" s="216" t="s">
        <v>339</v>
      </c>
    </row>
    <row r="229" s="2" customFormat="1">
      <c r="A229" s="39"/>
      <c r="B229" s="40"/>
      <c r="C229" s="41"/>
      <c r="D229" s="225" t="s">
        <v>275</v>
      </c>
      <c r="E229" s="41"/>
      <c r="F229" s="266" t="s">
        <v>340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275</v>
      </c>
      <c r="AU229" s="18" t="s">
        <v>82</v>
      </c>
    </row>
    <row r="230" s="12" customFormat="1" ht="22.8" customHeight="1">
      <c r="A230" s="12"/>
      <c r="B230" s="189"/>
      <c r="C230" s="190"/>
      <c r="D230" s="191" t="s">
        <v>71</v>
      </c>
      <c r="E230" s="203" t="s">
        <v>341</v>
      </c>
      <c r="F230" s="203" t="s">
        <v>342</v>
      </c>
      <c r="G230" s="190"/>
      <c r="H230" s="190"/>
      <c r="I230" s="193"/>
      <c r="J230" s="204">
        <f>BK230</f>
        <v>0</v>
      </c>
      <c r="K230" s="190"/>
      <c r="L230" s="195"/>
      <c r="M230" s="196"/>
      <c r="N230" s="197"/>
      <c r="O230" s="197"/>
      <c r="P230" s="198">
        <f>SUM(P231:P240)</f>
        <v>0</v>
      </c>
      <c r="Q230" s="197"/>
      <c r="R230" s="198">
        <f>SUM(R231:R240)</f>
        <v>0</v>
      </c>
      <c r="S230" s="197"/>
      <c r="T230" s="199">
        <f>SUM(T231:T240)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0" t="s">
        <v>80</v>
      </c>
      <c r="AT230" s="201" t="s">
        <v>71</v>
      </c>
      <c r="AU230" s="201" t="s">
        <v>80</v>
      </c>
      <c r="AY230" s="200" t="s">
        <v>130</v>
      </c>
      <c r="BK230" s="202">
        <f>SUM(BK231:BK240)</f>
        <v>0</v>
      </c>
    </row>
    <row r="231" s="2" customFormat="1" ht="24.15" customHeight="1">
      <c r="A231" s="39"/>
      <c r="B231" s="40"/>
      <c r="C231" s="205" t="s">
        <v>343</v>
      </c>
      <c r="D231" s="205" t="s">
        <v>132</v>
      </c>
      <c r="E231" s="206" t="s">
        <v>344</v>
      </c>
      <c r="F231" s="207" t="s">
        <v>345</v>
      </c>
      <c r="G231" s="208" t="s">
        <v>151</v>
      </c>
      <c r="H231" s="209">
        <v>5.4939999999999998</v>
      </c>
      <c r="I231" s="210"/>
      <c r="J231" s="211">
        <f>ROUND(I231*H231,2)</f>
        <v>0</v>
      </c>
      <c r="K231" s="207" t="s">
        <v>136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137</v>
      </c>
      <c r="AT231" s="216" t="s">
        <v>132</v>
      </c>
      <c r="AU231" s="216" t="s">
        <v>82</v>
      </c>
      <c r="AY231" s="18" t="s">
        <v>130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137</v>
      </c>
      <c r="BM231" s="216" t="s">
        <v>346</v>
      </c>
    </row>
    <row r="232" s="2" customFormat="1">
      <c r="A232" s="39"/>
      <c r="B232" s="40"/>
      <c r="C232" s="41"/>
      <c r="D232" s="218" t="s">
        <v>139</v>
      </c>
      <c r="E232" s="41"/>
      <c r="F232" s="219" t="s">
        <v>347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139</v>
      </c>
      <c r="AU232" s="18" t="s">
        <v>82</v>
      </c>
    </row>
    <row r="233" s="2" customFormat="1" ht="21.75" customHeight="1">
      <c r="A233" s="39"/>
      <c r="B233" s="40"/>
      <c r="C233" s="205" t="s">
        <v>348</v>
      </c>
      <c r="D233" s="205" t="s">
        <v>132</v>
      </c>
      <c r="E233" s="206" t="s">
        <v>349</v>
      </c>
      <c r="F233" s="207" t="s">
        <v>350</v>
      </c>
      <c r="G233" s="208" t="s">
        <v>151</v>
      </c>
      <c r="H233" s="209">
        <v>5.4939999999999998</v>
      </c>
      <c r="I233" s="210"/>
      <c r="J233" s="211">
        <f>ROUND(I233*H233,2)</f>
        <v>0</v>
      </c>
      <c r="K233" s="207" t="s">
        <v>136</v>
      </c>
      <c r="L233" s="45"/>
      <c r="M233" s="212" t="s">
        <v>19</v>
      </c>
      <c r="N233" s="213" t="s">
        <v>43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137</v>
      </c>
      <c r="AT233" s="216" t="s">
        <v>132</v>
      </c>
      <c r="AU233" s="216" t="s">
        <v>82</v>
      </c>
      <c r="AY233" s="18" t="s">
        <v>130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80</v>
      </c>
      <c r="BK233" s="217">
        <f>ROUND(I233*H233,2)</f>
        <v>0</v>
      </c>
      <c r="BL233" s="18" t="s">
        <v>137</v>
      </c>
      <c r="BM233" s="216" t="s">
        <v>351</v>
      </c>
    </row>
    <row r="234" s="2" customFormat="1">
      <c r="A234" s="39"/>
      <c r="B234" s="40"/>
      <c r="C234" s="41"/>
      <c r="D234" s="218" t="s">
        <v>139</v>
      </c>
      <c r="E234" s="41"/>
      <c r="F234" s="219" t="s">
        <v>352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139</v>
      </c>
      <c r="AU234" s="18" t="s">
        <v>82</v>
      </c>
    </row>
    <row r="235" s="2" customFormat="1" ht="24.15" customHeight="1">
      <c r="A235" s="39"/>
      <c r="B235" s="40"/>
      <c r="C235" s="205" t="s">
        <v>353</v>
      </c>
      <c r="D235" s="205" t="s">
        <v>132</v>
      </c>
      <c r="E235" s="206" t="s">
        <v>354</v>
      </c>
      <c r="F235" s="207" t="s">
        <v>355</v>
      </c>
      <c r="G235" s="208" t="s">
        <v>151</v>
      </c>
      <c r="H235" s="209">
        <v>10.988</v>
      </c>
      <c r="I235" s="210"/>
      <c r="J235" s="211">
        <f>ROUND(I235*H235,2)</f>
        <v>0</v>
      </c>
      <c r="K235" s="207" t="s">
        <v>136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137</v>
      </c>
      <c r="AT235" s="216" t="s">
        <v>132</v>
      </c>
      <c r="AU235" s="216" t="s">
        <v>82</v>
      </c>
      <c r="AY235" s="18" t="s">
        <v>130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137</v>
      </c>
      <c r="BM235" s="216" t="s">
        <v>356</v>
      </c>
    </row>
    <row r="236" s="2" customFormat="1">
      <c r="A236" s="39"/>
      <c r="B236" s="40"/>
      <c r="C236" s="41"/>
      <c r="D236" s="218" t="s">
        <v>139</v>
      </c>
      <c r="E236" s="41"/>
      <c r="F236" s="219" t="s">
        <v>357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139</v>
      </c>
      <c r="AU236" s="18" t="s">
        <v>82</v>
      </c>
    </row>
    <row r="237" s="2" customFormat="1">
      <c r="A237" s="39"/>
      <c r="B237" s="40"/>
      <c r="C237" s="41"/>
      <c r="D237" s="225" t="s">
        <v>275</v>
      </c>
      <c r="E237" s="41"/>
      <c r="F237" s="266" t="s">
        <v>358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275</v>
      </c>
      <c r="AU237" s="18" t="s">
        <v>82</v>
      </c>
    </row>
    <row r="238" s="13" customFormat="1">
      <c r="A238" s="13"/>
      <c r="B238" s="223"/>
      <c r="C238" s="224"/>
      <c r="D238" s="225" t="s">
        <v>141</v>
      </c>
      <c r="E238" s="226" t="s">
        <v>19</v>
      </c>
      <c r="F238" s="227" t="s">
        <v>359</v>
      </c>
      <c r="G238" s="224"/>
      <c r="H238" s="228">
        <v>10.988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141</v>
      </c>
      <c r="AU238" s="234" t="s">
        <v>82</v>
      </c>
      <c r="AV238" s="13" t="s">
        <v>82</v>
      </c>
      <c r="AW238" s="13" t="s">
        <v>34</v>
      </c>
      <c r="AX238" s="13" t="s">
        <v>80</v>
      </c>
      <c r="AY238" s="234" t="s">
        <v>130</v>
      </c>
    </row>
    <row r="239" s="2" customFormat="1" ht="24.15" customHeight="1">
      <c r="A239" s="39"/>
      <c r="B239" s="40"/>
      <c r="C239" s="205" t="s">
        <v>360</v>
      </c>
      <c r="D239" s="205" t="s">
        <v>132</v>
      </c>
      <c r="E239" s="206" t="s">
        <v>361</v>
      </c>
      <c r="F239" s="207" t="s">
        <v>362</v>
      </c>
      <c r="G239" s="208" t="s">
        <v>151</v>
      </c>
      <c r="H239" s="209">
        <v>5.4800000000000004</v>
      </c>
      <c r="I239" s="210"/>
      <c r="J239" s="211">
        <f>ROUND(I239*H239,2)</f>
        <v>0</v>
      </c>
      <c r="K239" s="207" t="s">
        <v>136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137</v>
      </c>
      <c r="AT239" s="216" t="s">
        <v>132</v>
      </c>
      <c r="AU239" s="216" t="s">
        <v>82</v>
      </c>
      <c r="AY239" s="18" t="s">
        <v>130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137</v>
      </c>
      <c r="BM239" s="216" t="s">
        <v>363</v>
      </c>
    </row>
    <row r="240" s="2" customFormat="1">
      <c r="A240" s="39"/>
      <c r="B240" s="40"/>
      <c r="C240" s="41"/>
      <c r="D240" s="218" t="s">
        <v>139</v>
      </c>
      <c r="E240" s="41"/>
      <c r="F240" s="219" t="s">
        <v>364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139</v>
      </c>
      <c r="AU240" s="18" t="s">
        <v>82</v>
      </c>
    </row>
    <row r="241" s="12" customFormat="1" ht="22.8" customHeight="1">
      <c r="A241" s="12"/>
      <c r="B241" s="189"/>
      <c r="C241" s="190"/>
      <c r="D241" s="191" t="s">
        <v>71</v>
      </c>
      <c r="E241" s="203" t="s">
        <v>365</v>
      </c>
      <c r="F241" s="203" t="s">
        <v>366</v>
      </c>
      <c r="G241" s="190"/>
      <c r="H241" s="190"/>
      <c r="I241" s="193"/>
      <c r="J241" s="204">
        <f>BK241</f>
        <v>0</v>
      </c>
      <c r="K241" s="190"/>
      <c r="L241" s="195"/>
      <c r="M241" s="196"/>
      <c r="N241" s="197"/>
      <c r="O241" s="197"/>
      <c r="P241" s="198">
        <f>SUM(P242:P243)</f>
        <v>0</v>
      </c>
      <c r="Q241" s="197"/>
      <c r="R241" s="198">
        <f>SUM(R242:R243)</f>
        <v>0</v>
      </c>
      <c r="S241" s="197"/>
      <c r="T241" s="199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0" t="s">
        <v>80</v>
      </c>
      <c r="AT241" s="201" t="s">
        <v>71</v>
      </c>
      <c r="AU241" s="201" t="s">
        <v>80</v>
      </c>
      <c r="AY241" s="200" t="s">
        <v>130</v>
      </c>
      <c r="BK241" s="202">
        <f>SUM(BK242:BK243)</f>
        <v>0</v>
      </c>
    </row>
    <row r="242" s="2" customFormat="1" ht="33" customHeight="1">
      <c r="A242" s="39"/>
      <c r="B242" s="40"/>
      <c r="C242" s="205" t="s">
        <v>367</v>
      </c>
      <c r="D242" s="205" t="s">
        <v>132</v>
      </c>
      <c r="E242" s="206" t="s">
        <v>368</v>
      </c>
      <c r="F242" s="207" t="s">
        <v>369</v>
      </c>
      <c r="G242" s="208" t="s">
        <v>151</v>
      </c>
      <c r="H242" s="209">
        <v>14.538</v>
      </c>
      <c r="I242" s="210"/>
      <c r="J242" s="211">
        <f>ROUND(I242*H242,2)</f>
        <v>0</v>
      </c>
      <c r="K242" s="207" t="s">
        <v>136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137</v>
      </c>
      <c r="AT242" s="216" t="s">
        <v>132</v>
      </c>
      <c r="AU242" s="216" t="s">
        <v>82</v>
      </c>
      <c r="AY242" s="18" t="s">
        <v>130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137</v>
      </c>
      <c r="BM242" s="216" t="s">
        <v>370</v>
      </c>
    </row>
    <row r="243" s="2" customFormat="1">
      <c r="A243" s="39"/>
      <c r="B243" s="40"/>
      <c r="C243" s="41"/>
      <c r="D243" s="218" t="s">
        <v>139</v>
      </c>
      <c r="E243" s="41"/>
      <c r="F243" s="219" t="s">
        <v>371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139</v>
      </c>
      <c r="AU243" s="18" t="s">
        <v>82</v>
      </c>
    </row>
    <row r="244" s="12" customFormat="1" ht="25.92" customHeight="1">
      <c r="A244" s="12"/>
      <c r="B244" s="189"/>
      <c r="C244" s="190"/>
      <c r="D244" s="191" t="s">
        <v>71</v>
      </c>
      <c r="E244" s="192" t="s">
        <v>372</v>
      </c>
      <c r="F244" s="192" t="s">
        <v>373</v>
      </c>
      <c r="G244" s="190"/>
      <c r="H244" s="190"/>
      <c r="I244" s="193"/>
      <c r="J244" s="194">
        <f>BK244</f>
        <v>0</v>
      </c>
      <c r="K244" s="190"/>
      <c r="L244" s="195"/>
      <c r="M244" s="196"/>
      <c r="N244" s="197"/>
      <c r="O244" s="197"/>
      <c r="P244" s="198">
        <f>P245+P254+P265+P273+P279</f>
        <v>0</v>
      </c>
      <c r="Q244" s="197"/>
      <c r="R244" s="198">
        <f>R245+R254+R265+R273+R279</f>
        <v>0.66976559200000008</v>
      </c>
      <c r="S244" s="197"/>
      <c r="T244" s="199">
        <f>T245+T254+T265+T273+T279</f>
        <v>0.031040000000000002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0" t="s">
        <v>82</v>
      </c>
      <c r="AT244" s="201" t="s">
        <v>71</v>
      </c>
      <c r="AU244" s="201" t="s">
        <v>72</v>
      </c>
      <c r="AY244" s="200" t="s">
        <v>130</v>
      </c>
      <c r="BK244" s="202">
        <f>BK245+BK254+BK265+BK273+BK279</f>
        <v>0</v>
      </c>
    </row>
    <row r="245" s="12" customFormat="1" ht="22.8" customHeight="1">
      <c r="A245" s="12"/>
      <c r="B245" s="189"/>
      <c r="C245" s="190"/>
      <c r="D245" s="191" t="s">
        <v>71</v>
      </c>
      <c r="E245" s="203" t="s">
        <v>374</v>
      </c>
      <c r="F245" s="203" t="s">
        <v>375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SUM(P246:P253)</f>
        <v>0</v>
      </c>
      <c r="Q245" s="197"/>
      <c r="R245" s="198">
        <f>SUM(R246:R253)</f>
        <v>0.010999999999999999</v>
      </c>
      <c r="S245" s="197"/>
      <c r="T245" s="199">
        <f>SUM(T246:T253)</f>
        <v>0.010999999999999999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82</v>
      </c>
      <c r="AT245" s="201" t="s">
        <v>71</v>
      </c>
      <c r="AU245" s="201" t="s">
        <v>80</v>
      </c>
      <c r="AY245" s="200" t="s">
        <v>130</v>
      </c>
      <c r="BK245" s="202">
        <f>SUM(BK246:BK253)</f>
        <v>0</v>
      </c>
    </row>
    <row r="246" s="2" customFormat="1" ht="16.5" customHeight="1">
      <c r="A246" s="39"/>
      <c r="B246" s="40"/>
      <c r="C246" s="205" t="s">
        <v>376</v>
      </c>
      <c r="D246" s="205" t="s">
        <v>132</v>
      </c>
      <c r="E246" s="206" t="s">
        <v>377</v>
      </c>
      <c r="F246" s="207" t="s">
        <v>378</v>
      </c>
      <c r="G246" s="208" t="s">
        <v>379</v>
      </c>
      <c r="H246" s="209">
        <v>1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0.0050000000000000001</v>
      </c>
      <c r="R246" s="214">
        <f>Q246*H246</f>
        <v>0.0050000000000000001</v>
      </c>
      <c r="S246" s="214">
        <v>0.0050000000000000001</v>
      </c>
      <c r="T246" s="215">
        <f>S246*H246</f>
        <v>0.0050000000000000001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230</v>
      </c>
      <c r="AT246" s="216" t="s">
        <v>132</v>
      </c>
      <c r="AU246" s="216" t="s">
        <v>82</v>
      </c>
      <c r="AY246" s="18" t="s">
        <v>130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230</v>
      </c>
      <c r="BM246" s="216" t="s">
        <v>380</v>
      </c>
    </row>
    <row r="247" s="2" customFormat="1">
      <c r="A247" s="39"/>
      <c r="B247" s="40"/>
      <c r="C247" s="41"/>
      <c r="D247" s="225" t="s">
        <v>275</v>
      </c>
      <c r="E247" s="41"/>
      <c r="F247" s="266" t="s">
        <v>381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275</v>
      </c>
      <c r="AU247" s="18" t="s">
        <v>82</v>
      </c>
    </row>
    <row r="248" s="2" customFormat="1" ht="16.5" customHeight="1">
      <c r="A248" s="39"/>
      <c r="B248" s="40"/>
      <c r="C248" s="205" t="s">
        <v>382</v>
      </c>
      <c r="D248" s="205" t="s">
        <v>132</v>
      </c>
      <c r="E248" s="206" t="s">
        <v>383</v>
      </c>
      <c r="F248" s="207" t="s">
        <v>384</v>
      </c>
      <c r="G248" s="208" t="s">
        <v>379</v>
      </c>
      <c r="H248" s="209">
        <v>1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0.001</v>
      </c>
      <c r="R248" s="214">
        <f>Q248*H248</f>
        <v>0.001</v>
      </c>
      <c r="S248" s="214">
        <v>0.001</v>
      </c>
      <c r="T248" s="215">
        <f>S248*H248</f>
        <v>0.001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230</v>
      </c>
      <c r="AT248" s="216" t="s">
        <v>132</v>
      </c>
      <c r="AU248" s="216" t="s">
        <v>82</v>
      </c>
      <c r="AY248" s="18" t="s">
        <v>130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230</v>
      </c>
      <c r="BM248" s="216" t="s">
        <v>385</v>
      </c>
    </row>
    <row r="249" s="2" customFormat="1">
      <c r="A249" s="39"/>
      <c r="B249" s="40"/>
      <c r="C249" s="41"/>
      <c r="D249" s="225" t="s">
        <v>275</v>
      </c>
      <c r="E249" s="41"/>
      <c r="F249" s="266" t="s">
        <v>386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275</v>
      </c>
      <c r="AU249" s="18" t="s">
        <v>82</v>
      </c>
    </row>
    <row r="250" s="2" customFormat="1" ht="16.5" customHeight="1">
      <c r="A250" s="39"/>
      <c r="B250" s="40"/>
      <c r="C250" s="205" t="s">
        <v>387</v>
      </c>
      <c r="D250" s="205" t="s">
        <v>132</v>
      </c>
      <c r="E250" s="206" t="s">
        <v>388</v>
      </c>
      <c r="F250" s="207" t="s">
        <v>389</v>
      </c>
      <c r="G250" s="208" t="s">
        <v>379</v>
      </c>
      <c r="H250" s="209">
        <v>1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0.0050000000000000001</v>
      </c>
      <c r="R250" s="214">
        <f>Q250*H250</f>
        <v>0.0050000000000000001</v>
      </c>
      <c r="S250" s="214">
        <v>0.0050000000000000001</v>
      </c>
      <c r="T250" s="215">
        <f>S250*H250</f>
        <v>0.0050000000000000001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230</v>
      </c>
      <c r="AT250" s="216" t="s">
        <v>132</v>
      </c>
      <c r="AU250" s="216" t="s">
        <v>82</v>
      </c>
      <c r="AY250" s="18" t="s">
        <v>130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230</v>
      </c>
      <c r="BM250" s="216" t="s">
        <v>390</v>
      </c>
    </row>
    <row r="251" s="2" customFormat="1">
      <c r="A251" s="39"/>
      <c r="B251" s="40"/>
      <c r="C251" s="41"/>
      <c r="D251" s="225" t="s">
        <v>275</v>
      </c>
      <c r="E251" s="41"/>
      <c r="F251" s="266" t="s">
        <v>391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275</v>
      </c>
      <c r="AU251" s="18" t="s">
        <v>82</v>
      </c>
    </row>
    <row r="252" s="2" customFormat="1" ht="24.15" customHeight="1">
      <c r="A252" s="39"/>
      <c r="B252" s="40"/>
      <c r="C252" s="205" t="s">
        <v>392</v>
      </c>
      <c r="D252" s="205" t="s">
        <v>132</v>
      </c>
      <c r="E252" s="206" t="s">
        <v>393</v>
      </c>
      <c r="F252" s="207" t="s">
        <v>394</v>
      </c>
      <c r="G252" s="208" t="s">
        <v>151</v>
      </c>
      <c r="H252" s="209">
        <v>0.010999999999999999</v>
      </c>
      <c r="I252" s="210"/>
      <c r="J252" s="211">
        <f>ROUND(I252*H252,2)</f>
        <v>0</v>
      </c>
      <c r="K252" s="207" t="s">
        <v>136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230</v>
      </c>
      <c r="AT252" s="216" t="s">
        <v>132</v>
      </c>
      <c r="AU252" s="216" t="s">
        <v>82</v>
      </c>
      <c r="AY252" s="18" t="s">
        <v>130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230</v>
      </c>
      <c r="BM252" s="216" t="s">
        <v>395</v>
      </c>
    </row>
    <row r="253" s="2" customFormat="1">
      <c r="A253" s="39"/>
      <c r="B253" s="40"/>
      <c r="C253" s="41"/>
      <c r="D253" s="218" t="s">
        <v>139</v>
      </c>
      <c r="E253" s="41"/>
      <c r="F253" s="219" t="s">
        <v>396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139</v>
      </c>
      <c r="AU253" s="18" t="s">
        <v>82</v>
      </c>
    </row>
    <row r="254" s="12" customFormat="1" ht="22.8" customHeight="1">
      <c r="A254" s="12"/>
      <c r="B254" s="189"/>
      <c r="C254" s="190"/>
      <c r="D254" s="191" t="s">
        <v>71</v>
      </c>
      <c r="E254" s="203" t="s">
        <v>397</v>
      </c>
      <c r="F254" s="203" t="s">
        <v>398</v>
      </c>
      <c r="G254" s="190"/>
      <c r="H254" s="190"/>
      <c r="I254" s="193"/>
      <c r="J254" s="204">
        <f>BK254</f>
        <v>0</v>
      </c>
      <c r="K254" s="190"/>
      <c r="L254" s="195"/>
      <c r="M254" s="196"/>
      <c r="N254" s="197"/>
      <c r="O254" s="197"/>
      <c r="P254" s="198">
        <f>SUM(P255:P264)</f>
        <v>0</v>
      </c>
      <c r="Q254" s="197"/>
      <c r="R254" s="198">
        <f>SUM(R255:R264)</f>
        <v>0.019547591999999999</v>
      </c>
      <c r="S254" s="197"/>
      <c r="T254" s="199">
        <f>SUM(T255:T264)</f>
        <v>0.020040000000000002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0" t="s">
        <v>82</v>
      </c>
      <c r="AT254" s="201" t="s">
        <v>71</v>
      </c>
      <c r="AU254" s="201" t="s">
        <v>80</v>
      </c>
      <c r="AY254" s="200" t="s">
        <v>130</v>
      </c>
      <c r="BK254" s="202">
        <f>SUM(BK255:BK264)</f>
        <v>0</v>
      </c>
    </row>
    <row r="255" s="2" customFormat="1" ht="16.5" customHeight="1">
      <c r="A255" s="39"/>
      <c r="B255" s="40"/>
      <c r="C255" s="205" t="s">
        <v>399</v>
      </c>
      <c r="D255" s="205" t="s">
        <v>132</v>
      </c>
      <c r="E255" s="206" t="s">
        <v>400</v>
      </c>
      <c r="F255" s="207" t="s">
        <v>401</v>
      </c>
      <c r="G255" s="208" t="s">
        <v>213</v>
      </c>
      <c r="H255" s="209">
        <v>12</v>
      </c>
      <c r="I255" s="210"/>
      <c r="J255" s="211">
        <f>ROUND(I255*H255,2)</f>
        <v>0</v>
      </c>
      <c r="K255" s="207" t="s">
        <v>136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0.00167</v>
      </c>
      <c r="T255" s="215">
        <f>S255*H255</f>
        <v>0.020040000000000002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230</v>
      </c>
      <c r="AT255" s="216" t="s">
        <v>132</v>
      </c>
      <c r="AU255" s="216" t="s">
        <v>82</v>
      </c>
      <c r="AY255" s="18" t="s">
        <v>130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230</v>
      </c>
      <c r="BM255" s="216" t="s">
        <v>402</v>
      </c>
    </row>
    <row r="256" s="2" customFormat="1">
      <c r="A256" s="39"/>
      <c r="B256" s="40"/>
      <c r="C256" s="41"/>
      <c r="D256" s="218" t="s">
        <v>139</v>
      </c>
      <c r="E256" s="41"/>
      <c r="F256" s="219" t="s">
        <v>403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139</v>
      </c>
      <c r="AU256" s="18" t="s">
        <v>82</v>
      </c>
    </row>
    <row r="257" s="13" customFormat="1">
      <c r="A257" s="13"/>
      <c r="B257" s="223"/>
      <c r="C257" s="224"/>
      <c r="D257" s="225" t="s">
        <v>141</v>
      </c>
      <c r="E257" s="226" t="s">
        <v>19</v>
      </c>
      <c r="F257" s="227" t="s">
        <v>240</v>
      </c>
      <c r="G257" s="224"/>
      <c r="H257" s="228">
        <v>12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141</v>
      </c>
      <c r="AU257" s="234" t="s">
        <v>82</v>
      </c>
      <c r="AV257" s="13" t="s">
        <v>82</v>
      </c>
      <c r="AW257" s="13" t="s">
        <v>34</v>
      </c>
      <c r="AX257" s="13" t="s">
        <v>72</v>
      </c>
      <c r="AY257" s="234" t="s">
        <v>130</v>
      </c>
    </row>
    <row r="258" s="14" customFormat="1">
      <c r="A258" s="14"/>
      <c r="B258" s="235"/>
      <c r="C258" s="236"/>
      <c r="D258" s="225" t="s">
        <v>141</v>
      </c>
      <c r="E258" s="237" t="s">
        <v>19</v>
      </c>
      <c r="F258" s="238" t="s">
        <v>143</v>
      </c>
      <c r="G258" s="236"/>
      <c r="H258" s="239">
        <v>12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141</v>
      </c>
      <c r="AU258" s="245" t="s">
        <v>82</v>
      </c>
      <c r="AV258" s="14" t="s">
        <v>137</v>
      </c>
      <c r="AW258" s="14" t="s">
        <v>4</v>
      </c>
      <c r="AX258" s="14" t="s">
        <v>80</v>
      </c>
      <c r="AY258" s="245" t="s">
        <v>130</v>
      </c>
    </row>
    <row r="259" s="2" customFormat="1" ht="24.15" customHeight="1">
      <c r="A259" s="39"/>
      <c r="B259" s="40"/>
      <c r="C259" s="205" t="s">
        <v>404</v>
      </c>
      <c r="D259" s="205" t="s">
        <v>132</v>
      </c>
      <c r="E259" s="206" t="s">
        <v>405</v>
      </c>
      <c r="F259" s="207" t="s">
        <v>406</v>
      </c>
      <c r="G259" s="208" t="s">
        <v>213</v>
      </c>
      <c r="H259" s="209">
        <v>12</v>
      </c>
      <c r="I259" s="210"/>
      <c r="J259" s="211">
        <f>ROUND(I259*H259,2)</f>
        <v>0</v>
      </c>
      <c r="K259" s="207" t="s">
        <v>136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0.0016289659999999999</v>
      </c>
      <c r="R259" s="214">
        <f>Q259*H259</f>
        <v>0.019547591999999999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230</v>
      </c>
      <c r="AT259" s="216" t="s">
        <v>132</v>
      </c>
      <c r="AU259" s="216" t="s">
        <v>82</v>
      </c>
      <c r="AY259" s="18" t="s">
        <v>130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80</v>
      </c>
      <c r="BK259" s="217">
        <f>ROUND(I259*H259,2)</f>
        <v>0</v>
      </c>
      <c r="BL259" s="18" t="s">
        <v>230</v>
      </c>
      <c r="BM259" s="216" t="s">
        <v>407</v>
      </c>
    </row>
    <row r="260" s="2" customFormat="1">
      <c r="A260" s="39"/>
      <c r="B260" s="40"/>
      <c r="C260" s="41"/>
      <c r="D260" s="218" t="s">
        <v>139</v>
      </c>
      <c r="E260" s="41"/>
      <c r="F260" s="219" t="s">
        <v>408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139</v>
      </c>
      <c r="AU260" s="18" t="s">
        <v>82</v>
      </c>
    </row>
    <row r="261" s="13" customFormat="1">
      <c r="A261" s="13"/>
      <c r="B261" s="223"/>
      <c r="C261" s="224"/>
      <c r="D261" s="225" t="s">
        <v>141</v>
      </c>
      <c r="E261" s="226" t="s">
        <v>19</v>
      </c>
      <c r="F261" s="227" t="s">
        <v>240</v>
      </c>
      <c r="G261" s="224"/>
      <c r="H261" s="228">
        <v>12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141</v>
      </c>
      <c r="AU261" s="234" t="s">
        <v>82</v>
      </c>
      <c r="AV261" s="13" t="s">
        <v>82</v>
      </c>
      <c r="AW261" s="13" t="s">
        <v>34</v>
      </c>
      <c r="AX261" s="13" t="s">
        <v>72</v>
      </c>
      <c r="AY261" s="234" t="s">
        <v>130</v>
      </c>
    </row>
    <row r="262" s="14" customFormat="1">
      <c r="A262" s="14"/>
      <c r="B262" s="235"/>
      <c r="C262" s="236"/>
      <c r="D262" s="225" t="s">
        <v>141</v>
      </c>
      <c r="E262" s="237" t="s">
        <v>19</v>
      </c>
      <c r="F262" s="238" t="s">
        <v>143</v>
      </c>
      <c r="G262" s="236"/>
      <c r="H262" s="239">
        <v>12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141</v>
      </c>
      <c r="AU262" s="245" t="s">
        <v>82</v>
      </c>
      <c r="AV262" s="14" t="s">
        <v>137</v>
      </c>
      <c r="AW262" s="14" t="s">
        <v>4</v>
      </c>
      <c r="AX262" s="14" t="s">
        <v>80</v>
      </c>
      <c r="AY262" s="245" t="s">
        <v>130</v>
      </c>
    </row>
    <row r="263" s="2" customFormat="1" ht="24.15" customHeight="1">
      <c r="A263" s="39"/>
      <c r="B263" s="40"/>
      <c r="C263" s="205" t="s">
        <v>409</v>
      </c>
      <c r="D263" s="205" t="s">
        <v>132</v>
      </c>
      <c r="E263" s="206" t="s">
        <v>410</v>
      </c>
      <c r="F263" s="207" t="s">
        <v>411</v>
      </c>
      <c r="G263" s="208" t="s">
        <v>151</v>
      </c>
      <c r="H263" s="209">
        <v>0.02</v>
      </c>
      <c r="I263" s="210"/>
      <c r="J263" s="211">
        <f>ROUND(I263*H263,2)</f>
        <v>0</v>
      </c>
      <c r="K263" s="207" t="s">
        <v>136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230</v>
      </c>
      <c r="AT263" s="216" t="s">
        <v>132</v>
      </c>
      <c r="AU263" s="216" t="s">
        <v>82</v>
      </c>
      <c r="AY263" s="18" t="s">
        <v>130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230</v>
      </c>
      <c r="BM263" s="216" t="s">
        <v>412</v>
      </c>
    </row>
    <row r="264" s="2" customFormat="1">
      <c r="A264" s="39"/>
      <c r="B264" s="40"/>
      <c r="C264" s="41"/>
      <c r="D264" s="218" t="s">
        <v>139</v>
      </c>
      <c r="E264" s="41"/>
      <c r="F264" s="219" t="s">
        <v>413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139</v>
      </c>
      <c r="AU264" s="18" t="s">
        <v>82</v>
      </c>
    </row>
    <row r="265" s="12" customFormat="1" ht="22.8" customHeight="1">
      <c r="A265" s="12"/>
      <c r="B265" s="189"/>
      <c r="C265" s="190"/>
      <c r="D265" s="191" t="s">
        <v>71</v>
      </c>
      <c r="E265" s="203" t="s">
        <v>414</v>
      </c>
      <c r="F265" s="203" t="s">
        <v>415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SUM(P266:P272)</f>
        <v>0</v>
      </c>
      <c r="Q265" s="197"/>
      <c r="R265" s="198">
        <f>SUM(R266:R272)</f>
        <v>0.62554518000000003</v>
      </c>
      <c r="S265" s="197"/>
      <c r="T265" s="199">
        <f>SUM(T266:T272)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82</v>
      </c>
      <c r="AT265" s="201" t="s">
        <v>71</v>
      </c>
      <c r="AU265" s="201" t="s">
        <v>80</v>
      </c>
      <c r="AY265" s="200" t="s">
        <v>130</v>
      </c>
      <c r="BK265" s="202">
        <f>SUM(BK266:BK272)</f>
        <v>0</v>
      </c>
    </row>
    <row r="266" s="2" customFormat="1" ht="21.75" customHeight="1">
      <c r="A266" s="39"/>
      <c r="B266" s="40"/>
      <c r="C266" s="205" t="s">
        <v>416</v>
      </c>
      <c r="D266" s="205" t="s">
        <v>132</v>
      </c>
      <c r="E266" s="206" t="s">
        <v>417</v>
      </c>
      <c r="F266" s="207" t="s">
        <v>418</v>
      </c>
      <c r="G266" s="208" t="s">
        <v>170</v>
      </c>
      <c r="H266" s="209">
        <v>21.600000000000001</v>
      </c>
      <c r="I266" s="210"/>
      <c r="J266" s="211">
        <f>ROUND(I266*H266,2)</f>
        <v>0</v>
      </c>
      <c r="K266" s="207" t="s">
        <v>136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0.000260425</v>
      </c>
      <c r="R266" s="214">
        <f>Q266*H266</f>
        <v>0.0056251800000000005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230</v>
      </c>
      <c r="AT266" s="216" t="s">
        <v>132</v>
      </c>
      <c r="AU266" s="216" t="s">
        <v>82</v>
      </c>
      <c r="AY266" s="18" t="s">
        <v>130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230</v>
      </c>
      <c r="BM266" s="216" t="s">
        <v>419</v>
      </c>
    </row>
    <row r="267" s="2" customFormat="1">
      <c r="A267" s="39"/>
      <c r="B267" s="40"/>
      <c r="C267" s="41"/>
      <c r="D267" s="218" t="s">
        <v>139</v>
      </c>
      <c r="E267" s="41"/>
      <c r="F267" s="219" t="s">
        <v>420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82</v>
      </c>
    </row>
    <row r="268" s="13" customFormat="1">
      <c r="A268" s="13"/>
      <c r="B268" s="223"/>
      <c r="C268" s="224"/>
      <c r="D268" s="225" t="s">
        <v>141</v>
      </c>
      <c r="E268" s="226" t="s">
        <v>19</v>
      </c>
      <c r="F268" s="227" t="s">
        <v>329</v>
      </c>
      <c r="G268" s="224"/>
      <c r="H268" s="228">
        <v>21.600000000000001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141</v>
      </c>
      <c r="AU268" s="234" t="s">
        <v>82</v>
      </c>
      <c r="AV268" s="13" t="s">
        <v>82</v>
      </c>
      <c r="AW268" s="13" t="s">
        <v>34</v>
      </c>
      <c r="AX268" s="13" t="s">
        <v>72</v>
      </c>
      <c r="AY268" s="234" t="s">
        <v>130</v>
      </c>
    </row>
    <row r="269" s="14" customFormat="1">
      <c r="A269" s="14"/>
      <c r="B269" s="235"/>
      <c r="C269" s="236"/>
      <c r="D269" s="225" t="s">
        <v>141</v>
      </c>
      <c r="E269" s="237" t="s">
        <v>19</v>
      </c>
      <c r="F269" s="238" t="s">
        <v>143</v>
      </c>
      <c r="G269" s="236"/>
      <c r="H269" s="239">
        <v>21.600000000000001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141</v>
      </c>
      <c r="AU269" s="245" t="s">
        <v>82</v>
      </c>
      <c r="AV269" s="14" t="s">
        <v>137</v>
      </c>
      <c r="AW269" s="14" t="s">
        <v>4</v>
      </c>
      <c r="AX269" s="14" t="s">
        <v>80</v>
      </c>
      <c r="AY269" s="245" t="s">
        <v>130</v>
      </c>
    </row>
    <row r="270" s="2" customFormat="1" ht="16.5" customHeight="1">
      <c r="A270" s="39"/>
      <c r="B270" s="40"/>
      <c r="C270" s="256" t="s">
        <v>421</v>
      </c>
      <c r="D270" s="256" t="s">
        <v>218</v>
      </c>
      <c r="E270" s="257" t="s">
        <v>422</v>
      </c>
      <c r="F270" s="258" t="s">
        <v>423</v>
      </c>
      <c r="G270" s="259" t="s">
        <v>170</v>
      </c>
      <c r="H270" s="260">
        <v>21.600000000000001</v>
      </c>
      <c r="I270" s="261"/>
      <c r="J270" s="262">
        <f>ROUND(I270*H270,2)</f>
        <v>0</v>
      </c>
      <c r="K270" s="258" t="s">
        <v>19</v>
      </c>
      <c r="L270" s="263"/>
      <c r="M270" s="264" t="s">
        <v>19</v>
      </c>
      <c r="N270" s="265" t="s">
        <v>43</v>
      </c>
      <c r="O270" s="85"/>
      <c r="P270" s="214">
        <f>O270*H270</f>
        <v>0</v>
      </c>
      <c r="Q270" s="214">
        <v>0.0287</v>
      </c>
      <c r="R270" s="214">
        <f>Q270*H270</f>
        <v>0.61992000000000003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324</v>
      </c>
      <c r="AT270" s="216" t="s">
        <v>218</v>
      </c>
      <c r="AU270" s="216" t="s">
        <v>82</v>
      </c>
      <c r="AY270" s="18" t="s">
        <v>130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230</v>
      </c>
      <c r="BM270" s="216" t="s">
        <v>424</v>
      </c>
    </row>
    <row r="271" s="2" customFormat="1" ht="24.15" customHeight="1">
      <c r="A271" s="39"/>
      <c r="B271" s="40"/>
      <c r="C271" s="205" t="s">
        <v>425</v>
      </c>
      <c r="D271" s="205" t="s">
        <v>132</v>
      </c>
      <c r="E271" s="206" t="s">
        <v>426</v>
      </c>
      <c r="F271" s="207" t="s">
        <v>427</v>
      </c>
      <c r="G271" s="208" t="s">
        <v>151</v>
      </c>
      <c r="H271" s="209">
        <v>0.626</v>
      </c>
      <c r="I271" s="210"/>
      <c r="J271" s="211">
        <f>ROUND(I271*H271,2)</f>
        <v>0</v>
      </c>
      <c r="K271" s="207" t="s">
        <v>136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230</v>
      </c>
      <c r="AT271" s="216" t="s">
        <v>132</v>
      </c>
      <c r="AU271" s="216" t="s">
        <v>82</v>
      </c>
      <c r="AY271" s="18" t="s">
        <v>130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230</v>
      </c>
      <c r="BM271" s="216" t="s">
        <v>428</v>
      </c>
    </row>
    <row r="272" s="2" customFormat="1">
      <c r="A272" s="39"/>
      <c r="B272" s="40"/>
      <c r="C272" s="41"/>
      <c r="D272" s="218" t="s">
        <v>139</v>
      </c>
      <c r="E272" s="41"/>
      <c r="F272" s="219" t="s">
        <v>429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139</v>
      </c>
      <c r="AU272" s="18" t="s">
        <v>82</v>
      </c>
    </row>
    <row r="273" s="12" customFormat="1" ht="22.8" customHeight="1">
      <c r="A273" s="12"/>
      <c r="B273" s="189"/>
      <c r="C273" s="190"/>
      <c r="D273" s="191" t="s">
        <v>71</v>
      </c>
      <c r="E273" s="203" t="s">
        <v>430</v>
      </c>
      <c r="F273" s="203" t="s">
        <v>431</v>
      </c>
      <c r="G273" s="190"/>
      <c r="H273" s="190"/>
      <c r="I273" s="193"/>
      <c r="J273" s="204">
        <f>BK273</f>
        <v>0</v>
      </c>
      <c r="K273" s="190"/>
      <c r="L273" s="195"/>
      <c r="M273" s="196"/>
      <c r="N273" s="197"/>
      <c r="O273" s="197"/>
      <c r="P273" s="198">
        <f>SUM(P274:P278)</f>
        <v>0</v>
      </c>
      <c r="Q273" s="197"/>
      <c r="R273" s="198">
        <f>SUM(R274:R278)</f>
        <v>0.01</v>
      </c>
      <c r="S273" s="197"/>
      <c r="T273" s="199">
        <f>SUM(T274:T278)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82</v>
      </c>
      <c r="AT273" s="201" t="s">
        <v>71</v>
      </c>
      <c r="AU273" s="201" t="s">
        <v>80</v>
      </c>
      <c r="AY273" s="200" t="s">
        <v>130</v>
      </c>
      <c r="BK273" s="202">
        <f>SUM(BK274:BK278)</f>
        <v>0</v>
      </c>
    </row>
    <row r="274" s="2" customFormat="1" ht="16.5" customHeight="1">
      <c r="A274" s="39"/>
      <c r="B274" s="40"/>
      <c r="C274" s="205" t="s">
        <v>432</v>
      </c>
      <c r="D274" s="205" t="s">
        <v>132</v>
      </c>
      <c r="E274" s="206" t="s">
        <v>433</v>
      </c>
      <c r="F274" s="207" t="s">
        <v>434</v>
      </c>
      <c r="G274" s="208" t="s">
        <v>338</v>
      </c>
      <c r="H274" s="209">
        <v>10</v>
      </c>
      <c r="I274" s="210"/>
      <c r="J274" s="211">
        <f>ROUND(I274*H274,2)</f>
        <v>0</v>
      </c>
      <c r="K274" s="207" t="s">
        <v>136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230</v>
      </c>
      <c r="AT274" s="216" t="s">
        <v>132</v>
      </c>
      <c r="AU274" s="216" t="s">
        <v>82</v>
      </c>
      <c r="AY274" s="18" t="s">
        <v>130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230</v>
      </c>
      <c r="BM274" s="216" t="s">
        <v>435</v>
      </c>
    </row>
    <row r="275" s="2" customFormat="1">
      <c r="A275" s="39"/>
      <c r="B275" s="40"/>
      <c r="C275" s="41"/>
      <c r="D275" s="218" t="s">
        <v>139</v>
      </c>
      <c r="E275" s="41"/>
      <c r="F275" s="219" t="s">
        <v>436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139</v>
      </c>
      <c r="AU275" s="18" t="s">
        <v>82</v>
      </c>
    </row>
    <row r="276" s="2" customFormat="1" ht="16.5" customHeight="1">
      <c r="A276" s="39"/>
      <c r="B276" s="40"/>
      <c r="C276" s="256" t="s">
        <v>437</v>
      </c>
      <c r="D276" s="256" t="s">
        <v>218</v>
      </c>
      <c r="E276" s="257" t="s">
        <v>438</v>
      </c>
      <c r="F276" s="258" t="s">
        <v>439</v>
      </c>
      <c r="G276" s="259" t="s">
        <v>338</v>
      </c>
      <c r="H276" s="260">
        <v>10</v>
      </c>
      <c r="I276" s="261"/>
      <c r="J276" s="262">
        <f>ROUND(I276*H276,2)</f>
        <v>0</v>
      </c>
      <c r="K276" s="258" t="s">
        <v>136</v>
      </c>
      <c r="L276" s="263"/>
      <c r="M276" s="264" t="s">
        <v>19</v>
      </c>
      <c r="N276" s="265" t="s">
        <v>43</v>
      </c>
      <c r="O276" s="85"/>
      <c r="P276" s="214">
        <f>O276*H276</f>
        <v>0</v>
      </c>
      <c r="Q276" s="214">
        <v>0.001</v>
      </c>
      <c r="R276" s="214">
        <f>Q276*H276</f>
        <v>0.01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324</v>
      </c>
      <c r="AT276" s="216" t="s">
        <v>218</v>
      </c>
      <c r="AU276" s="216" t="s">
        <v>82</v>
      </c>
      <c r="AY276" s="18" t="s">
        <v>130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230</v>
      </c>
      <c r="BM276" s="216" t="s">
        <v>440</v>
      </c>
    </row>
    <row r="277" s="2" customFormat="1" ht="24.15" customHeight="1">
      <c r="A277" s="39"/>
      <c r="B277" s="40"/>
      <c r="C277" s="205" t="s">
        <v>441</v>
      </c>
      <c r="D277" s="205" t="s">
        <v>132</v>
      </c>
      <c r="E277" s="206" t="s">
        <v>442</v>
      </c>
      <c r="F277" s="207" t="s">
        <v>443</v>
      </c>
      <c r="G277" s="208" t="s">
        <v>151</v>
      </c>
      <c r="H277" s="209">
        <v>0.01</v>
      </c>
      <c r="I277" s="210"/>
      <c r="J277" s="211">
        <f>ROUND(I277*H277,2)</f>
        <v>0</v>
      </c>
      <c r="K277" s="207" t="s">
        <v>136</v>
      </c>
      <c r="L277" s="45"/>
      <c r="M277" s="212" t="s">
        <v>19</v>
      </c>
      <c r="N277" s="213" t="s">
        <v>43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230</v>
      </c>
      <c r="AT277" s="216" t="s">
        <v>132</v>
      </c>
      <c r="AU277" s="216" t="s">
        <v>82</v>
      </c>
      <c r="AY277" s="18" t="s">
        <v>130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80</v>
      </c>
      <c r="BK277" s="217">
        <f>ROUND(I277*H277,2)</f>
        <v>0</v>
      </c>
      <c r="BL277" s="18" t="s">
        <v>230</v>
      </c>
      <c r="BM277" s="216" t="s">
        <v>444</v>
      </c>
    </row>
    <row r="278" s="2" customFormat="1">
      <c r="A278" s="39"/>
      <c r="B278" s="40"/>
      <c r="C278" s="41"/>
      <c r="D278" s="218" t="s">
        <v>139</v>
      </c>
      <c r="E278" s="41"/>
      <c r="F278" s="219" t="s">
        <v>445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139</v>
      </c>
      <c r="AU278" s="18" t="s">
        <v>82</v>
      </c>
    </row>
    <row r="279" s="12" customFormat="1" ht="22.8" customHeight="1">
      <c r="A279" s="12"/>
      <c r="B279" s="189"/>
      <c r="C279" s="190"/>
      <c r="D279" s="191" t="s">
        <v>71</v>
      </c>
      <c r="E279" s="203" t="s">
        <v>446</v>
      </c>
      <c r="F279" s="203" t="s">
        <v>447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SUM(P280:P290)</f>
        <v>0</v>
      </c>
      <c r="Q279" s="197"/>
      <c r="R279" s="198">
        <f>SUM(R280:R290)</f>
        <v>0.0036728200000000003</v>
      </c>
      <c r="S279" s="197"/>
      <c r="T279" s="199">
        <f>SUM(T280:T290)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82</v>
      </c>
      <c r="AT279" s="201" t="s">
        <v>71</v>
      </c>
      <c r="AU279" s="201" t="s">
        <v>80</v>
      </c>
      <c r="AY279" s="200" t="s">
        <v>130</v>
      </c>
      <c r="BK279" s="202">
        <f>SUM(BK280:BK290)</f>
        <v>0</v>
      </c>
    </row>
    <row r="280" s="2" customFormat="1" ht="16.5" customHeight="1">
      <c r="A280" s="39"/>
      <c r="B280" s="40"/>
      <c r="C280" s="205" t="s">
        <v>448</v>
      </c>
      <c r="D280" s="205" t="s">
        <v>132</v>
      </c>
      <c r="E280" s="206" t="s">
        <v>449</v>
      </c>
      <c r="F280" s="207" t="s">
        <v>450</v>
      </c>
      <c r="G280" s="208" t="s">
        <v>170</v>
      </c>
      <c r="H280" s="209">
        <v>10</v>
      </c>
      <c r="I280" s="210"/>
      <c r="J280" s="211">
        <f>ROUND(I280*H280,2)</f>
        <v>0</v>
      </c>
      <c r="K280" s="207" t="s">
        <v>136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0.000109232</v>
      </c>
      <c r="R280" s="214">
        <f>Q280*H280</f>
        <v>0.0010923199999999999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230</v>
      </c>
      <c r="AT280" s="216" t="s">
        <v>132</v>
      </c>
      <c r="AU280" s="216" t="s">
        <v>82</v>
      </c>
      <c r="AY280" s="18" t="s">
        <v>130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230</v>
      </c>
      <c r="BM280" s="216" t="s">
        <v>451</v>
      </c>
    </row>
    <row r="281" s="2" customFormat="1">
      <c r="A281" s="39"/>
      <c r="B281" s="40"/>
      <c r="C281" s="41"/>
      <c r="D281" s="218" t="s">
        <v>139</v>
      </c>
      <c r="E281" s="41"/>
      <c r="F281" s="219" t="s">
        <v>452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139</v>
      </c>
      <c r="AU281" s="18" t="s">
        <v>82</v>
      </c>
    </row>
    <row r="282" s="15" customFormat="1">
      <c r="A282" s="15"/>
      <c r="B282" s="246"/>
      <c r="C282" s="247"/>
      <c r="D282" s="225" t="s">
        <v>141</v>
      </c>
      <c r="E282" s="248" t="s">
        <v>19</v>
      </c>
      <c r="F282" s="249" t="s">
        <v>453</v>
      </c>
      <c r="G282" s="247"/>
      <c r="H282" s="248" t="s">
        <v>19</v>
      </c>
      <c r="I282" s="250"/>
      <c r="J282" s="247"/>
      <c r="K282" s="247"/>
      <c r="L282" s="251"/>
      <c r="M282" s="252"/>
      <c r="N282" s="253"/>
      <c r="O282" s="253"/>
      <c r="P282" s="253"/>
      <c r="Q282" s="253"/>
      <c r="R282" s="253"/>
      <c r="S282" s="253"/>
      <c r="T282" s="25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5" t="s">
        <v>141</v>
      </c>
      <c r="AU282" s="255" t="s">
        <v>82</v>
      </c>
      <c r="AV282" s="15" t="s">
        <v>80</v>
      </c>
      <c r="AW282" s="15" t="s">
        <v>34</v>
      </c>
      <c r="AX282" s="15" t="s">
        <v>72</v>
      </c>
      <c r="AY282" s="255" t="s">
        <v>130</v>
      </c>
    </row>
    <row r="283" s="13" customFormat="1">
      <c r="A283" s="13"/>
      <c r="B283" s="223"/>
      <c r="C283" s="224"/>
      <c r="D283" s="225" t="s">
        <v>141</v>
      </c>
      <c r="E283" s="226" t="s">
        <v>19</v>
      </c>
      <c r="F283" s="227" t="s">
        <v>454</v>
      </c>
      <c r="G283" s="224"/>
      <c r="H283" s="228">
        <v>5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141</v>
      </c>
      <c r="AU283" s="234" t="s">
        <v>82</v>
      </c>
      <c r="AV283" s="13" t="s">
        <v>82</v>
      </c>
      <c r="AW283" s="13" t="s">
        <v>34</v>
      </c>
      <c r="AX283" s="13" t="s">
        <v>72</v>
      </c>
      <c r="AY283" s="234" t="s">
        <v>130</v>
      </c>
    </row>
    <row r="284" s="15" customFormat="1">
      <c r="A284" s="15"/>
      <c r="B284" s="246"/>
      <c r="C284" s="247"/>
      <c r="D284" s="225" t="s">
        <v>141</v>
      </c>
      <c r="E284" s="248" t="s">
        <v>19</v>
      </c>
      <c r="F284" s="249" t="s">
        <v>455</v>
      </c>
      <c r="G284" s="247"/>
      <c r="H284" s="248" t="s">
        <v>19</v>
      </c>
      <c r="I284" s="250"/>
      <c r="J284" s="247"/>
      <c r="K284" s="247"/>
      <c r="L284" s="251"/>
      <c r="M284" s="252"/>
      <c r="N284" s="253"/>
      <c r="O284" s="253"/>
      <c r="P284" s="253"/>
      <c r="Q284" s="253"/>
      <c r="R284" s="253"/>
      <c r="S284" s="253"/>
      <c r="T284" s="25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5" t="s">
        <v>141</v>
      </c>
      <c r="AU284" s="255" t="s">
        <v>82</v>
      </c>
      <c r="AV284" s="15" t="s">
        <v>80</v>
      </c>
      <c r="AW284" s="15" t="s">
        <v>34</v>
      </c>
      <c r="AX284" s="15" t="s">
        <v>72</v>
      </c>
      <c r="AY284" s="255" t="s">
        <v>130</v>
      </c>
    </row>
    <row r="285" s="13" customFormat="1">
      <c r="A285" s="13"/>
      <c r="B285" s="223"/>
      <c r="C285" s="224"/>
      <c r="D285" s="225" t="s">
        <v>141</v>
      </c>
      <c r="E285" s="226" t="s">
        <v>19</v>
      </c>
      <c r="F285" s="227" t="s">
        <v>456</v>
      </c>
      <c r="G285" s="224"/>
      <c r="H285" s="228">
        <v>5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141</v>
      </c>
      <c r="AU285" s="234" t="s">
        <v>82</v>
      </c>
      <c r="AV285" s="13" t="s">
        <v>82</v>
      </c>
      <c r="AW285" s="13" t="s">
        <v>34</v>
      </c>
      <c r="AX285" s="13" t="s">
        <v>72</v>
      </c>
      <c r="AY285" s="234" t="s">
        <v>130</v>
      </c>
    </row>
    <row r="286" s="14" customFormat="1">
      <c r="A286" s="14"/>
      <c r="B286" s="235"/>
      <c r="C286" s="236"/>
      <c r="D286" s="225" t="s">
        <v>141</v>
      </c>
      <c r="E286" s="237" t="s">
        <v>19</v>
      </c>
      <c r="F286" s="238" t="s">
        <v>143</v>
      </c>
      <c r="G286" s="236"/>
      <c r="H286" s="239">
        <v>10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141</v>
      </c>
      <c r="AU286" s="245" t="s">
        <v>82</v>
      </c>
      <c r="AV286" s="14" t="s">
        <v>137</v>
      </c>
      <c r="AW286" s="14" t="s">
        <v>4</v>
      </c>
      <c r="AX286" s="14" t="s">
        <v>80</v>
      </c>
      <c r="AY286" s="245" t="s">
        <v>130</v>
      </c>
    </row>
    <row r="287" s="2" customFormat="1" ht="16.5" customHeight="1">
      <c r="A287" s="39"/>
      <c r="B287" s="40"/>
      <c r="C287" s="205" t="s">
        <v>457</v>
      </c>
      <c r="D287" s="205" t="s">
        <v>132</v>
      </c>
      <c r="E287" s="206" t="s">
        <v>458</v>
      </c>
      <c r="F287" s="207" t="s">
        <v>459</v>
      </c>
      <c r="G287" s="208" t="s">
        <v>170</v>
      </c>
      <c r="H287" s="209">
        <v>10</v>
      </c>
      <c r="I287" s="210"/>
      <c r="J287" s="211">
        <f>ROUND(I287*H287,2)</f>
        <v>0</v>
      </c>
      <c r="K287" s="207" t="s">
        <v>136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0.000135</v>
      </c>
      <c r="R287" s="214">
        <f>Q287*H287</f>
        <v>0.0013500000000000001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230</v>
      </c>
      <c r="AT287" s="216" t="s">
        <v>132</v>
      </c>
      <c r="AU287" s="216" t="s">
        <v>82</v>
      </c>
      <c r="AY287" s="18" t="s">
        <v>130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230</v>
      </c>
      <c r="BM287" s="216" t="s">
        <v>460</v>
      </c>
    </row>
    <row r="288" s="2" customFormat="1">
      <c r="A288" s="39"/>
      <c r="B288" s="40"/>
      <c r="C288" s="41"/>
      <c r="D288" s="218" t="s">
        <v>139</v>
      </c>
      <c r="E288" s="41"/>
      <c r="F288" s="219" t="s">
        <v>461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139</v>
      </c>
      <c r="AU288" s="18" t="s">
        <v>82</v>
      </c>
    </row>
    <row r="289" s="2" customFormat="1" ht="16.5" customHeight="1">
      <c r="A289" s="39"/>
      <c r="B289" s="40"/>
      <c r="C289" s="205" t="s">
        <v>462</v>
      </c>
      <c r="D289" s="205" t="s">
        <v>132</v>
      </c>
      <c r="E289" s="206" t="s">
        <v>463</v>
      </c>
      <c r="F289" s="207" t="s">
        <v>464</v>
      </c>
      <c r="G289" s="208" t="s">
        <v>170</v>
      </c>
      <c r="H289" s="209">
        <v>10</v>
      </c>
      <c r="I289" s="210"/>
      <c r="J289" s="211">
        <f>ROUND(I289*H289,2)</f>
        <v>0</v>
      </c>
      <c r="K289" s="207" t="s">
        <v>136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0.00012305000000000001</v>
      </c>
      <c r="R289" s="214">
        <f>Q289*H289</f>
        <v>0.0012305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230</v>
      </c>
      <c r="AT289" s="216" t="s">
        <v>132</v>
      </c>
      <c r="AU289" s="216" t="s">
        <v>82</v>
      </c>
      <c r="AY289" s="18" t="s">
        <v>130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230</v>
      </c>
      <c r="BM289" s="216" t="s">
        <v>465</v>
      </c>
    </row>
    <row r="290" s="2" customFormat="1">
      <c r="A290" s="39"/>
      <c r="B290" s="40"/>
      <c r="C290" s="41"/>
      <c r="D290" s="218" t="s">
        <v>139</v>
      </c>
      <c r="E290" s="41"/>
      <c r="F290" s="219" t="s">
        <v>466</v>
      </c>
      <c r="G290" s="41"/>
      <c r="H290" s="41"/>
      <c r="I290" s="220"/>
      <c r="J290" s="41"/>
      <c r="K290" s="41"/>
      <c r="L290" s="45"/>
      <c r="M290" s="267"/>
      <c r="N290" s="268"/>
      <c r="O290" s="269"/>
      <c r="P290" s="269"/>
      <c r="Q290" s="269"/>
      <c r="R290" s="269"/>
      <c r="S290" s="269"/>
      <c r="T290" s="270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139</v>
      </c>
      <c r="AU290" s="18" t="s">
        <v>82</v>
      </c>
    </row>
    <row r="291" s="2" customFormat="1" ht="6.96" customHeight="1">
      <c r="A291" s="39"/>
      <c r="B291" s="60"/>
      <c r="C291" s="61"/>
      <c r="D291" s="61"/>
      <c r="E291" s="61"/>
      <c r="F291" s="61"/>
      <c r="G291" s="61"/>
      <c r="H291" s="61"/>
      <c r="I291" s="61"/>
      <c r="J291" s="61"/>
      <c r="K291" s="61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kvRcOMHMldXvpVL/mH+G2XLhQsRq9vDAk4A6RqMGIIxw+W0oPIC123edt84CroylfZnvOUfavY+C9nRyeKRZKQ==" hashValue="S10yrfeJ1/DV5gpUgWpjnLBeNDHSimS1JBCxBPZJvGCKAY2ul0HBMmDQdFxTuklFdcRhkFCJaBNZ6H/AAq3eTw==" algorithmName="SHA-512" password="CC35"/>
  <autoFilter ref="C91:K29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3_02/122111101"/>
    <hyperlink ref="F100" r:id="rId2" display="https://podminky.urs.cz/item/CS_URS_2023_02/162551108"/>
    <hyperlink ref="F102" r:id="rId3" display="https://podminky.urs.cz/item/CS_URS_2023_02/171201231"/>
    <hyperlink ref="F105" r:id="rId4" display="https://podminky.urs.cz/item/CS_URS_2023_02/171251201"/>
    <hyperlink ref="F108" r:id="rId5" display="https://podminky.urs.cz/item/CS_URS_2023_02/271532213"/>
    <hyperlink ref="F113" r:id="rId6" display="https://podminky.urs.cz/item/CS_URS_2023_02/622335202"/>
    <hyperlink ref="F121" r:id="rId7" display="https://podminky.urs.cz/item/CS_URS_2023_02/622131121"/>
    <hyperlink ref="F130" r:id="rId8" display="https://podminky.urs.cz/item/CS_URS_2023_02/622151031"/>
    <hyperlink ref="F139" r:id="rId9" display="https://podminky.urs.cz/item/CS_URS_2023_02/622151021"/>
    <hyperlink ref="F144" r:id="rId10" display="https://podminky.urs.cz/item/CS_URS_2023_02/622511112"/>
    <hyperlink ref="F146" r:id="rId11" display="https://podminky.urs.cz/item/CS_URS_2023_02/622143003"/>
    <hyperlink ref="F165" r:id="rId12" display="https://podminky.urs.cz/item/CS_URS_2023_02/622143004"/>
    <hyperlink ref="F171" r:id="rId13" display="https://podminky.urs.cz/item/CS_URS_2023_02/629995101"/>
    <hyperlink ref="F181" r:id="rId14" display="https://podminky.urs.cz/item/CS_URS_2023_02/629991012"/>
    <hyperlink ref="F185" r:id="rId15" display="https://podminky.urs.cz/item/CS_URS_2023_02/637211131"/>
    <hyperlink ref="F190" r:id="rId16" display="https://podminky.urs.cz/item/CS_URS_2023_02/637311131"/>
    <hyperlink ref="F195" r:id="rId17" display="https://podminky.urs.cz/item/CS_URS_2023_02/941321111"/>
    <hyperlink ref="F199" r:id="rId18" display="https://podminky.urs.cz/item/CS_URS_2023_02/941321211"/>
    <hyperlink ref="F203" r:id="rId19" display="https://podminky.urs.cz/item/CS_URS_2023_02/941321811"/>
    <hyperlink ref="F205" r:id="rId20" display="https://podminky.urs.cz/item/CS_URS_2023_02/944511111"/>
    <hyperlink ref="F207" r:id="rId21" display="https://podminky.urs.cz/item/CS_URS_2023_02/944511211"/>
    <hyperlink ref="F211" r:id="rId22" display="https://podminky.urs.cz/item/CS_URS_2023_02/944511811"/>
    <hyperlink ref="F213" r:id="rId23" display="https://podminky.urs.cz/item/CS_URS_2023_02/952901111"/>
    <hyperlink ref="F217" r:id="rId24" display="https://podminky.urs.cz/item/CS_URS_2023_02/962081141"/>
    <hyperlink ref="F221" r:id="rId25" display="https://podminky.urs.cz/item/CS_URS_2023_02/978036141"/>
    <hyperlink ref="F232" r:id="rId26" display="https://podminky.urs.cz/item/CS_URS_2023_02/997013151"/>
    <hyperlink ref="F234" r:id="rId27" display="https://podminky.urs.cz/item/CS_URS_2023_02/997013501"/>
    <hyperlink ref="F236" r:id="rId28" display="https://podminky.urs.cz/item/CS_URS_2023_02/997013509"/>
    <hyperlink ref="F240" r:id="rId29" display="https://podminky.urs.cz/item/CS_URS_2023_02/997013871"/>
    <hyperlink ref="F243" r:id="rId30" display="https://podminky.urs.cz/item/CS_URS_2023_02/998011001"/>
    <hyperlink ref="F253" r:id="rId31" display="https://podminky.urs.cz/item/CS_URS_2023_02/998741102"/>
    <hyperlink ref="F256" r:id="rId32" display="https://podminky.urs.cz/item/CS_URS_2023_02/764002851"/>
    <hyperlink ref="F260" r:id="rId33" display="https://podminky.urs.cz/item/CS_URS_2023_02/764216641"/>
    <hyperlink ref="F264" r:id="rId34" display="https://podminky.urs.cz/item/CS_URS_2023_02/998764101"/>
    <hyperlink ref="F267" r:id="rId35" display="https://podminky.urs.cz/item/CS_URS_2023_02/766622132"/>
    <hyperlink ref="F272" r:id="rId36" display="https://podminky.urs.cz/item/CS_URS_2023_02/998766101"/>
    <hyperlink ref="F275" r:id="rId37" display="https://podminky.urs.cz/item/CS_URS_2023_02/767620718"/>
    <hyperlink ref="F278" r:id="rId38" display="https://podminky.urs.cz/item/CS_URS_2023_02/998767101"/>
    <hyperlink ref="F281" r:id="rId39" display="https://podminky.urs.cz/item/CS_URS_2023_02/783306807"/>
    <hyperlink ref="F288" r:id="rId40" display="https://podminky.urs.cz/item/CS_URS_2023_02/783314203"/>
    <hyperlink ref="F290" r:id="rId41" display="https://podminky.urs.cz/item/CS_URS_2023_02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Hněvice dopravní pavilon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ROUND((SUM(BE96:BE782)),  2)</f>
        <v>0</v>
      </c>
      <c r="G33" s="39"/>
      <c r="H33" s="39"/>
      <c r="I33" s="149">
        <v>0.20999999999999999</v>
      </c>
      <c r="J33" s="148">
        <f>ROUND(((SUM(BE96:BE782))*I33),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ROUND((SUM(BF96:BF782)),  2)</f>
        <v>0</v>
      </c>
      <c r="G34" s="39"/>
      <c r="H34" s="39"/>
      <c r="I34" s="149">
        <v>0.14999999999999999</v>
      </c>
      <c r="J34" s="148">
        <f>ROUND(((SUM(BF96:BF782))*I34),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ROUND((SUM(BG96:BG782)),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ROUND((SUM(BH96:BH782)),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ROUND((SUM(BI96:BI782)),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Hněvice dopravní pavilon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Administrativní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Hněvice</v>
      </c>
      <c r="G52" s="41"/>
      <c r="H52" s="41"/>
      <c r="I52" s="33" t="s">
        <v>23</v>
      </c>
      <c r="J52" s="73" t="str">
        <f>IF(J12="","",J12)</f>
        <v>29. 8. 2023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J138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468</v>
      </c>
      <c r="E63" s="175"/>
      <c r="F63" s="175"/>
      <c r="G63" s="175"/>
      <c r="H63" s="175"/>
      <c r="I63" s="175"/>
      <c r="J63" s="176">
        <f>J149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469</v>
      </c>
      <c r="E64" s="175"/>
      <c r="F64" s="175"/>
      <c r="G64" s="175"/>
      <c r="H64" s="175"/>
      <c r="I64" s="175"/>
      <c r="J64" s="176">
        <f>J164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105</v>
      </c>
      <c r="E65" s="175"/>
      <c r="F65" s="175"/>
      <c r="G65" s="175"/>
      <c r="H65" s="175"/>
      <c r="I65" s="175"/>
      <c r="J65" s="176">
        <f>J188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106</v>
      </c>
      <c r="E66" s="175"/>
      <c r="F66" s="175"/>
      <c r="G66" s="175"/>
      <c r="H66" s="175"/>
      <c r="I66" s="175"/>
      <c r="J66" s="176">
        <f>J429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107</v>
      </c>
      <c r="E67" s="175"/>
      <c r="F67" s="175"/>
      <c r="G67" s="175"/>
      <c r="H67" s="175"/>
      <c r="I67" s="175"/>
      <c r="J67" s="176">
        <f>J555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108</v>
      </c>
      <c r="E68" s="175"/>
      <c r="F68" s="175"/>
      <c r="G68" s="175"/>
      <c r="H68" s="175"/>
      <c r="I68" s="175"/>
      <c r="J68" s="176">
        <f>J566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109</v>
      </c>
      <c r="E69" s="169"/>
      <c r="F69" s="169"/>
      <c r="G69" s="169"/>
      <c r="H69" s="169"/>
      <c r="I69" s="169"/>
      <c r="J69" s="170">
        <f>J569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470</v>
      </c>
      <c r="E70" s="175"/>
      <c r="F70" s="175"/>
      <c r="G70" s="175"/>
      <c r="H70" s="175"/>
      <c r="I70" s="175"/>
      <c r="J70" s="176">
        <f>J570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110</v>
      </c>
      <c r="E71" s="175"/>
      <c r="F71" s="175"/>
      <c r="G71" s="175"/>
      <c r="H71" s="175"/>
      <c r="I71" s="175"/>
      <c r="J71" s="176">
        <f>J587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471</v>
      </c>
      <c r="E72" s="175"/>
      <c r="F72" s="175"/>
      <c r="G72" s="175"/>
      <c r="H72" s="175"/>
      <c r="I72" s="175"/>
      <c r="J72" s="176">
        <f>J596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111</v>
      </c>
      <c r="E73" s="175"/>
      <c r="F73" s="175"/>
      <c r="G73" s="175"/>
      <c r="H73" s="175"/>
      <c r="I73" s="175"/>
      <c r="J73" s="176">
        <f>J605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112</v>
      </c>
      <c r="E74" s="175"/>
      <c r="F74" s="175"/>
      <c r="G74" s="175"/>
      <c r="H74" s="175"/>
      <c r="I74" s="175"/>
      <c r="J74" s="176">
        <f>J649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113</v>
      </c>
      <c r="E75" s="175"/>
      <c r="F75" s="175"/>
      <c r="G75" s="175"/>
      <c r="H75" s="175"/>
      <c r="I75" s="175"/>
      <c r="J75" s="176">
        <f>J686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114</v>
      </c>
      <c r="E76" s="175"/>
      <c r="F76" s="175"/>
      <c r="G76" s="175"/>
      <c r="H76" s="175"/>
      <c r="I76" s="175"/>
      <c r="J76" s="176">
        <f>J745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115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Hněvice dopravní pavilon - oprava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96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02 - Administrativní část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Hněvice</v>
      </c>
      <c r="G90" s="41"/>
      <c r="H90" s="41"/>
      <c r="I90" s="33" t="s">
        <v>23</v>
      </c>
      <c r="J90" s="73" t="str">
        <f>IF(J12="","",J12)</f>
        <v>29. 8. 2023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Správa železnic, státní organizace</v>
      </c>
      <c r="G92" s="41"/>
      <c r="H92" s="41"/>
      <c r="I92" s="33" t="s">
        <v>32</v>
      </c>
      <c r="J92" s="37" t="str">
        <f>E21</f>
        <v xml:space="preserve"> 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30</v>
      </c>
      <c r="D93" s="41"/>
      <c r="E93" s="41"/>
      <c r="F93" s="28" t="str">
        <f>IF(E18="","",E18)</f>
        <v>Vyplň údaj</v>
      </c>
      <c r="G93" s="41"/>
      <c r="H93" s="41"/>
      <c r="I93" s="33" t="s">
        <v>35</v>
      </c>
      <c r="J93" s="37" t="str">
        <f>E24</f>
        <v xml:space="preserve"> 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116</v>
      </c>
      <c r="D95" s="181" t="s">
        <v>57</v>
      </c>
      <c r="E95" s="181" t="s">
        <v>53</v>
      </c>
      <c r="F95" s="181" t="s">
        <v>54</v>
      </c>
      <c r="G95" s="181" t="s">
        <v>117</v>
      </c>
      <c r="H95" s="181" t="s">
        <v>118</v>
      </c>
      <c r="I95" s="181" t="s">
        <v>119</v>
      </c>
      <c r="J95" s="181" t="s">
        <v>100</v>
      </c>
      <c r="K95" s="182" t="s">
        <v>120</v>
      </c>
      <c r="L95" s="183"/>
      <c r="M95" s="93" t="s">
        <v>19</v>
      </c>
      <c r="N95" s="94" t="s">
        <v>42</v>
      </c>
      <c r="O95" s="94" t="s">
        <v>121</v>
      </c>
      <c r="P95" s="94" t="s">
        <v>122</v>
      </c>
      <c r="Q95" s="94" t="s">
        <v>123</v>
      </c>
      <c r="R95" s="94" t="s">
        <v>124</v>
      </c>
      <c r="S95" s="94" t="s">
        <v>125</v>
      </c>
      <c r="T95" s="95" t="s">
        <v>126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127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P97+P569</f>
        <v>0</v>
      </c>
      <c r="Q96" s="97"/>
      <c r="R96" s="186">
        <f>R97+R569</f>
        <v>44.344917897474502</v>
      </c>
      <c r="S96" s="97"/>
      <c r="T96" s="187">
        <f>T97+T569</f>
        <v>20.595405000000003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101</v>
      </c>
      <c r="BK96" s="188">
        <f>BK97+BK569</f>
        <v>0</v>
      </c>
    </row>
    <row r="97" s="12" customFormat="1" ht="25.92" customHeight="1">
      <c r="A97" s="12"/>
      <c r="B97" s="189"/>
      <c r="C97" s="190"/>
      <c r="D97" s="191" t="s">
        <v>71</v>
      </c>
      <c r="E97" s="192" t="s">
        <v>128</v>
      </c>
      <c r="F97" s="192" t="s">
        <v>129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P98+P138+P149+P164+P188+P429+P555+P566</f>
        <v>0</v>
      </c>
      <c r="Q97" s="197"/>
      <c r="R97" s="198">
        <f>R98+R138+R149+R164+R188+R429+R555+R566</f>
        <v>43.333661012020002</v>
      </c>
      <c r="S97" s="197"/>
      <c r="T97" s="199">
        <f>T98+T138+T149+T164+T188+T429+T555+T566</f>
        <v>19.929657000000002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71</v>
      </c>
      <c r="AU97" s="201" t="s">
        <v>72</v>
      </c>
      <c r="AY97" s="200" t="s">
        <v>130</v>
      </c>
      <c r="BK97" s="202">
        <f>BK98+BK138+BK149+BK164+BK188+BK429+BK555+BK566</f>
        <v>0</v>
      </c>
    </row>
    <row r="98" s="12" customFormat="1" ht="22.8" customHeight="1">
      <c r="A98" s="12"/>
      <c r="B98" s="189"/>
      <c r="C98" s="190"/>
      <c r="D98" s="191" t="s">
        <v>71</v>
      </c>
      <c r="E98" s="203" t="s">
        <v>80</v>
      </c>
      <c r="F98" s="203" t="s">
        <v>131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SUM(P99:P137)</f>
        <v>0</v>
      </c>
      <c r="Q98" s="197"/>
      <c r="R98" s="198">
        <f>SUM(R99:R137)</f>
        <v>0</v>
      </c>
      <c r="S98" s="197"/>
      <c r="T98" s="199">
        <f>SUM(T99:T137)</f>
        <v>1.8654999999999997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80</v>
      </c>
      <c r="AY98" s="200" t="s">
        <v>130</v>
      </c>
      <c r="BK98" s="202">
        <f>SUM(BK99:BK137)</f>
        <v>0</v>
      </c>
    </row>
    <row r="99" s="2" customFormat="1" ht="24.15" customHeight="1">
      <c r="A99" s="39"/>
      <c r="B99" s="40"/>
      <c r="C99" s="205" t="s">
        <v>80</v>
      </c>
      <c r="D99" s="205" t="s">
        <v>132</v>
      </c>
      <c r="E99" s="206" t="s">
        <v>472</v>
      </c>
      <c r="F99" s="207" t="s">
        <v>473</v>
      </c>
      <c r="G99" s="208" t="s">
        <v>170</v>
      </c>
      <c r="H99" s="209">
        <v>50</v>
      </c>
      <c r="I99" s="210"/>
      <c r="J99" s="211">
        <f>ROUND(I99*H99,2)</f>
        <v>0</v>
      </c>
      <c r="K99" s="207" t="s">
        <v>136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137</v>
      </c>
      <c r="AT99" s="216" t="s">
        <v>132</v>
      </c>
      <c r="AU99" s="216" t="s">
        <v>82</v>
      </c>
      <c r="AY99" s="18" t="s">
        <v>130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137</v>
      </c>
      <c r="BM99" s="216" t="s">
        <v>474</v>
      </c>
    </row>
    <row r="100" s="2" customFormat="1">
      <c r="A100" s="39"/>
      <c r="B100" s="40"/>
      <c r="C100" s="41"/>
      <c r="D100" s="218" t="s">
        <v>139</v>
      </c>
      <c r="E100" s="41"/>
      <c r="F100" s="219" t="s">
        <v>475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139</v>
      </c>
      <c r="AU100" s="18" t="s">
        <v>82</v>
      </c>
    </row>
    <row r="101" s="15" customFormat="1">
      <c r="A101" s="15"/>
      <c r="B101" s="246"/>
      <c r="C101" s="247"/>
      <c r="D101" s="225" t="s">
        <v>141</v>
      </c>
      <c r="E101" s="248" t="s">
        <v>19</v>
      </c>
      <c r="F101" s="249" t="s">
        <v>476</v>
      </c>
      <c r="G101" s="247"/>
      <c r="H101" s="248" t="s">
        <v>19</v>
      </c>
      <c r="I101" s="250"/>
      <c r="J101" s="247"/>
      <c r="K101" s="247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141</v>
      </c>
      <c r="AU101" s="255" t="s">
        <v>82</v>
      </c>
      <c r="AV101" s="15" t="s">
        <v>80</v>
      </c>
      <c r="AW101" s="15" t="s">
        <v>34</v>
      </c>
      <c r="AX101" s="15" t="s">
        <v>72</v>
      </c>
      <c r="AY101" s="255" t="s">
        <v>130</v>
      </c>
    </row>
    <row r="102" s="13" customFormat="1">
      <c r="A102" s="13"/>
      <c r="B102" s="223"/>
      <c r="C102" s="224"/>
      <c r="D102" s="225" t="s">
        <v>141</v>
      </c>
      <c r="E102" s="226" t="s">
        <v>19</v>
      </c>
      <c r="F102" s="227" t="s">
        <v>477</v>
      </c>
      <c r="G102" s="224"/>
      <c r="H102" s="228">
        <v>50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141</v>
      </c>
      <c r="AU102" s="234" t="s">
        <v>82</v>
      </c>
      <c r="AV102" s="13" t="s">
        <v>82</v>
      </c>
      <c r="AW102" s="13" t="s">
        <v>34</v>
      </c>
      <c r="AX102" s="13" t="s">
        <v>72</v>
      </c>
      <c r="AY102" s="234" t="s">
        <v>130</v>
      </c>
    </row>
    <row r="103" s="14" customFormat="1">
      <c r="A103" s="14"/>
      <c r="B103" s="235"/>
      <c r="C103" s="236"/>
      <c r="D103" s="225" t="s">
        <v>141</v>
      </c>
      <c r="E103" s="237" t="s">
        <v>19</v>
      </c>
      <c r="F103" s="238" t="s">
        <v>143</v>
      </c>
      <c r="G103" s="236"/>
      <c r="H103" s="239">
        <v>50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141</v>
      </c>
      <c r="AU103" s="245" t="s">
        <v>82</v>
      </c>
      <c r="AV103" s="14" t="s">
        <v>137</v>
      </c>
      <c r="AW103" s="14" t="s">
        <v>4</v>
      </c>
      <c r="AX103" s="14" t="s">
        <v>80</v>
      </c>
      <c r="AY103" s="245" t="s">
        <v>130</v>
      </c>
    </row>
    <row r="104" s="2" customFormat="1" ht="24.15" customHeight="1">
      <c r="A104" s="39"/>
      <c r="B104" s="40"/>
      <c r="C104" s="205" t="s">
        <v>82</v>
      </c>
      <c r="D104" s="205" t="s">
        <v>132</v>
      </c>
      <c r="E104" s="206" t="s">
        <v>478</v>
      </c>
      <c r="F104" s="207" t="s">
        <v>479</v>
      </c>
      <c r="G104" s="208" t="s">
        <v>213</v>
      </c>
      <c r="H104" s="209">
        <v>9.0999999999999996</v>
      </c>
      <c r="I104" s="210"/>
      <c r="J104" s="211">
        <f>ROUND(I104*H104,2)</f>
        <v>0</v>
      </c>
      <c r="K104" s="207" t="s">
        <v>136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0.20499999999999999</v>
      </c>
      <c r="T104" s="215">
        <f>S104*H104</f>
        <v>1.8654999999999997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82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137</v>
      </c>
      <c r="BM104" s="216" t="s">
        <v>480</v>
      </c>
    </row>
    <row r="105" s="2" customFormat="1">
      <c r="A105" s="39"/>
      <c r="B105" s="40"/>
      <c r="C105" s="41"/>
      <c r="D105" s="218" t="s">
        <v>139</v>
      </c>
      <c r="E105" s="41"/>
      <c r="F105" s="219" t="s">
        <v>481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82</v>
      </c>
    </row>
    <row r="106" s="15" customFormat="1">
      <c r="A106" s="15"/>
      <c r="B106" s="246"/>
      <c r="C106" s="247"/>
      <c r="D106" s="225" t="s">
        <v>141</v>
      </c>
      <c r="E106" s="248" t="s">
        <v>19</v>
      </c>
      <c r="F106" s="249" t="s">
        <v>482</v>
      </c>
      <c r="G106" s="247"/>
      <c r="H106" s="248" t="s">
        <v>19</v>
      </c>
      <c r="I106" s="250"/>
      <c r="J106" s="247"/>
      <c r="K106" s="247"/>
      <c r="L106" s="251"/>
      <c r="M106" s="252"/>
      <c r="N106" s="253"/>
      <c r="O106" s="253"/>
      <c r="P106" s="253"/>
      <c r="Q106" s="253"/>
      <c r="R106" s="253"/>
      <c r="S106" s="253"/>
      <c r="T106" s="25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5" t="s">
        <v>141</v>
      </c>
      <c r="AU106" s="255" t="s">
        <v>82</v>
      </c>
      <c r="AV106" s="15" t="s">
        <v>80</v>
      </c>
      <c r="AW106" s="15" t="s">
        <v>34</v>
      </c>
      <c r="AX106" s="15" t="s">
        <v>72</v>
      </c>
      <c r="AY106" s="255" t="s">
        <v>130</v>
      </c>
    </row>
    <row r="107" s="13" customFormat="1">
      <c r="A107" s="13"/>
      <c r="B107" s="223"/>
      <c r="C107" s="224"/>
      <c r="D107" s="225" t="s">
        <v>141</v>
      </c>
      <c r="E107" s="226" t="s">
        <v>19</v>
      </c>
      <c r="F107" s="227" t="s">
        <v>483</v>
      </c>
      <c r="G107" s="224"/>
      <c r="H107" s="228">
        <v>9.0999999999999996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141</v>
      </c>
      <c r="AU107" s="234" t="s">
        <v>82</v>
      </c>
      <c r="AV107" s="13" t="s">
        <v>82</v>
      </c>
      <c r="AW107" s="13" t="s">
        <v>34</v>
      </c>
      <c r="AX107" s="13" t="s">
        <v>72</v>
      </c>
      <c r="AY107" s="234" t="s">
        <v>130</v>
      </c>
    </row>
    <row r="108" s="14" customFormat="1">
      <c r="A108" s="14"/>
      <c r="B108" s="235"/>
      <c r="C108" s="236"/>
      <c r="D108" s="225" t="s">
        <v>141</v>
      </c>
      <c r="E108" s="237" t="s">
        <v>19</v>
      </c>
      <c r="F108" s="238" t="s">
        <v>143</v>
      </c>
      <c r="G108" s="236"/>
      <c r="H108" s="239">
        <v>9.0999999999999996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141</v>
      </c>
      <c r="AU108" s="245" t="s">
        <v>82</v>
      </c>
      <c r="AV108" s="14" t="s">
        <v>137</v>
      </c>
      <c r="AW108" s="14" t="s">
        <v>4</v>
      </c>
      <c r="AX108" s="14" t="s">
        <v>80</v>
      </c>
      <c r="AY108" s="245" t="s">
        <v>130</v>
      </c>
    </row>
    <row r="109" s="2" customFormat="1" ht="16.5" customHeight="1">
      <c r="A109" s="39"/>
      <c r="B109" s="40"/>
      <c r="C109" s="205" t="s">
        <v>148</v>
      </c>
      <c r="D109" s="205" t="s">
        <v>132</v>
      </c>
      <c r="E109" s="206" t="s">
        <v>484</v>
      </c>
      <c r="F109" s="207" t="s">
        <v>485</v>
      </c>
      <c r="G109" s="208" t="s">
        <v>170</v>
      </c>
      <c r="H109" s="209">
        <v>4.9500000000000002</v>
      </c>
      <c r="I109" s="210"/>
      <c r="J109" s="211">
        <f>ROUND(I109*H109,2)</f>
        <v>0</v>
      </c>
      <c r="K109" s="207" t="s">
        <v>136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132</v>
      </c>
      <c r="AU109" s="216" t="s">
        <v>82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137</v>
      </c>
      <c r="BM109" s="216" t="s">
        <v>486</v>
      </c>
    </row>
    <row r="110" s="2" customFormat="1">
      <c r="A110" s="39"/>
      <c r="B110" s="40"/>
      <c r="C110" s="41"/>
      <c r="D110" s="218" t="s">
        <v>139</v>
      </c>
      <c r="E110" s="41"/>
      <c r="F110" s="219" t="s">
        <v>487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82</v>
      </c>
    </row>
    <row r="111" s="15" customFormat="1">
      <c r="A111" s="15"/>
      <c r="B111" s="246"/>
      <c r="C111" s="247"/>
      <c r="D111" s="225" t="s">
        <v>141</v>
      </c>
      <c r="E111" s="248" t="s">
        <v>19</v>
      </c>
      <c r="F111" s="249" t="s">
        <v>482</v>
      </c>
      <c r="G111" s="247"/>
      <c r="H111" s="248" t="s">
        <v>19</v>
      </c>
      <c r="I111" s="250"/>
      <c r="J111" s="247"/>
      <c r="K111" s="247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141</v>
      </c>
      <c r="AU111" s="255" t="s">
        <v>82</v>
      </c>
      <c r="AV111" s="15" t="s">
        <v>80</v>
      </c>
      <c r="AW111" s="15" t="s">
        <v>34</v>
      </c>
      <c r="AX111" s="15" t="s">
        <v>72</v>
      </c>
      <c r="AY111" s="255" t="s">
        <v>130</v>
      </c>
    </row>
    <row r="112" s="13" customFormat="1">
      <c r="A112" s="13"/>
      <c r="B112" s="223"/>
      <c r="C112" s="224"/>
      <c r="D112" s="225" t="s">
        <v>141</v>
      </c>
      <c r="E112" s="226" t="s">
        <v>19</v>
      </c>
      <c r="F112" s="227" t="s">
        <v>488</v>
      </c>
      <c r="G112" s="224"/>
      <c r="H112" s="228">
        <v>4.9500000000000002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141</v>
      </c>
      <c r="AU112" s="234" t="s">
        <v>82</v>
      </c>
      <c r="AV112" s="13" t="s">
        <v>82</v>
      </c>
      <c r="AW112" s="13" t="s">
        <v>34</v>
      </c>
      <c r="AX112" s="13" t="s">
        <v>72</v>
      </c>
      <c r="AY112" s="234" t="s">
        <v>130</v>
      </c>
    </row>
    <row r="113" s="14" customFormat="1">
      <c r="A113" s="14"/>
      <c r="B113" s="235"/>
      <c r="C113" s="236"/>
      <c r="D113" s="225" t="s">
        <v>141</v>
      </c>
      <c r="E113" s="237" t="s">
        <v>19</v>
      </c>
      <c r="F113" s="238" t="s">
        <v>143</v>
      </c>
      <c r="G113" s="236"/>
      <c r="H113" s="239">
        <v>4.9500000000000002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141</v>
      </c>
      <c r="AU113" s="245" t="s">
        <v>82</v>
      </c>
      <c r="AV113" s="14" t="s">
        <v>137</v>
      </c>
      <c r="AW113" s="14" t="s">
        <v>4</v>
      </c>
      <c r="AX113" s="14" t="s">
        <v>80</v>
      </c>
      <c r="AY113" s="245" t="s">
        <v>130</v>
      </c>
    </row>
    <row r="114" s="2" customFormat="1" ht="21.75" customHeight="1">
      <c r="A114" s="39"/>
      <c r="B114" s="40"/>
      <c r="C114" s="205" t="s">
        <v>137</v>
      </c>
      <c r="D114" s="205" t="s">
        <v>132</v>
      </c>
      <c r="E114" s="206" t="s">
        <v>133</v>
      </c>
      <c r="F114" s="207" t="s">
        <v>134</v>
      </c>
      <c r="G114" s="208" t="s">
        <v>135</v>
      </c>
      <c r="H114" s="209">
        <v>2.9609999999999999</v>
      </c>
      <c r="I114" s="210"/>
      <c r="J114" s="211">
        <f>ROUND(I114*H114,2)</f>
        <v>0</v>
      </c>
      <c r="K114" s="207" t="s">
        <v>136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137</v>
      </c>
      <c r="AT114" s="216" t="s">
        <v>132</v>
      </c>
      <c r="AU114" s="216" t="s">
        <v>82</v>
      </c>
      <c r="AY114" s="18" t="s">
        <v>130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137</v>
      </c>
      <c r="BM114" s="216" t="s">
        <v>489</v>
      </c>
    </row>
    <row r="115" s="2" customFormat="1">
      <c r="A115" s="39"/>
      <c r="B115" s="40"/>
      <c r="C115" s="41"/>
      <c r="D115" s="218" t="s">
        <v>139</v>
      </c>
      <c r="E115" s="41"/>
      <c r="F115" s="219" t="s">
        <v>140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82</v>
      </c>
    </row>
    <row r="116" s="15" customFormat="1">
      <c r="A116" s="15"/>
      <c r="B116" s="246"/>
      <c r="C116" s="247"/>
      <c r="D116" s="225" t="s">
        <v>141</v>
      </c>
      <c r="E116" s="248" t="s">
        <v>19</v>
      </c>
      <c r="F116" s="249" t="s">
        <v>482</v>
      </c>
      <c r="G116" s="247"/>
      <c r="H116" s="248" t="s">
        <v>19</v>
      </c>
      <c r="I116" s="250"/>
      <c r="J116" s="247"/>
      <c r="K116" s="247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141</v>
      </c>
      <c r="AU116" s="255" t="s">
        <v>82</v>
      </c>
      <c r="AV116" s="15" t="s">
        <v>80</v>
      </c>
      <c r="AW116" s="15" t="s">
        <v>34</v>
      </c>
      <c r="AX116" s="15" t="s">
        <v>72</v>
      </c>
      <c r="AY116" s="255" t="s">
        <v>130</v>
      </c>
    </row>
    <row r="117" s="13" customFormat="1">
      <c r="A117" s="13"/>
      <c r="B117" s="223"/>
      <c r="C117" s="224"/>
      <c r="D117" s="225" t="s">
        <v>141</v>
      </c>
      <c r="E117" s="226" t="s">
        <v>19</v>
      </c>
      <c r="F117" s="227" t="s">
        <v>490</v>
      </c>
      <c r="G117" s="224"/>
      <c r="H117" s="228">
        <v>2.4750000000000001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141</v>
      </c>
      <c r="AU117" s="234" t="s">
        <v>82</v>
      </c>
      <c r="AV117" s="13" t="s">
        <v>82</v>
      </c>
      <c r="AW117" s="13" t="s">
        <v>34</v>
      </c>
      <c r="AX117" s="13" t="s">
        <v>72</v>
      </c>
      <c r="AY117" s="234" t="s">
        <v>130</v>
      </c>
    </row>
    <row r="118" s="15" customFormat="1">
      <c r="A118" s="15"/>
      <c r="B118" s="246"/>
      <c r="C118" s="247"/>
      <c r="D118" s="225" t="s">
        <v>141</v>
      </c>
      <c r="E118" s="248" t="s">
        <v>19</v>
      </c>
      <c r="F118" s="249" t="s">
        <v>491</v>
      </c>
      <c r="G118" s="247"/>
      <c r="H118" s="248" t="s">
        <v>19</v>
      </c>
      <c r="I118" s="250"/>
      <c r="J118" s="247"/>
      <c r="K118" s="247"/>
      <c r="L118" s="251"/>
      <c r="M118" s="252"/>
      <c r="N118" s="253"/>
      <c r="O118" s="253"/>
      <c r="P118" s="253"/>
      <c r="Q118" s="253"/>
      <c r="R118" s="253"/>
      <c r="S118" s="253"/>
      <c r="T118" s="25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5" t="s">
        <v>141</v>
      </c>
      <c r="AU118" s="255" t="s">
        <v>82</v>
      </c>
      <c r="AV118" s="15" t="s">
        <v>80</v>
      </c>
      <c r="AW118" s="15" t="s">
        <v>34</v>
      </c>
      <c r="AX118" s="15" t="s">
        <v>72</v>
      </c>
      <c r="AY118" s="255" t="s">
        <v>130</v>
      </c>
    </row>
    <row r="119" s="13" customFormat="1">
      <c r="A119" s="13"/>
      <c r="B119" s="223"/>
      <c r="C119" s="224"/>
      <c r="D119" s="225" t="s">
        <v>141</v>
      </c>
      <c r="E119" s="226" t="s">
        <v>19</v>
      </c>
      <c r="F119" s="227" t="s">
        <v>492</v>
      </c>
      <c r="G119" s="224"/>
      <c r="H119" s="228">
        <v>0.48599999999999999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141</v>
      </c>
      <c r="AU119" s="234" t="s">
        <v>82</v>
      </c>
      <c r="AV119" s="13" t="s">
        <v>82</v>
      </c>
      <c r="AW119" s="13" t="s">
        <v>34</v>
      </c>
      <c r="AX119" s="13" t="s">
        <v>72</v>
      </c>
      <c r="AY119" s="234" t="s">
        <v>130</v>
      </c>
    </row>
    <row r="120" s="14" customFormat="1">
      <c r="A120" s="14"/>
      <c r="B120" s="235"/>
      <c r="C120" s="236"/>
      <c r="D120" s="225" t="s">
        <v>141</v>
      </c>
      <c r="E120" s="237" t="s">
        <v>19</v>
      </c>
      <c r="F120" s="238" t="s">
        <v>143</v>
      </c>
      <c r="G120" s="236"/>
      <c r="H120" s="239">
        <v>2.9610000000000003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141</v>
      </c>
      <c r="AU120" s="245" t="s">
        <v>82</v>
      </c>
      <c r="AV120" s="14" t="s">
        <v>137</v>
      </c>
      <c r="AW120" s="14" t="s">
        <v>4</v>
      </c>
      <c r="AX120" s="14" t="s">
        <v>80</v>
      </c>
      <c r="AY120" s="245" t="s">
        <v>130</v>
      </c>
    </row>
    <row r="121" s="2" customFormat="1" ht="33" customHeight="1">
      <c r="A121" s="39"/>
      <c r="B121" s="40"/>
      <c r="C121" s="205" t="s">
        <v>160</v>
      </c>
      <c r="D121" s="205" t="s">
        <v>132</v>
      </c>
      <c r="E121" s="206" t="s">
        <v>493</v>
      </c>
      <c r="F121" s="207" t="s">
        <v>494</v>
      </c>
      <c r="G121" s="208" t="s">
        <v>135</v>
      </c>
      <c r="H121" s="209">
        <v>1.4850000000000001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82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137</v>
      </c>
      <c r="BM121" s="216" t="s">
        <v>495</v>
      </c>
    </row>
    <row r="122" s="2" customFormat="1">
      <c r="A122" s="39"/>
      <c r="B122" s="40"/>
      <c r="C122" s="41"/>
      <c r="D122" s="218" t="s">
        <v>139</v>
      </c>
      <c r="E122" s="41"/>
      <c r="F122" s="219" t="s">
        <v>496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82</v>
      </c>
    </row>
    <row r="123" s="15" customFormat="1">
      <c r="A123" s="15"/>
      <c r="B123" s="246"/>
      <c r="C123" s="247"/>
      <c r="D123" s="225" t="s">
        <v>141</v>
      </c>
      <c r="E123" s="248" t="s">
        <v>19</v>
      </c>
      <c r="F123" s="249" t="s">
        <v>497</v>
      </c>
      <c r="G123" s="247"/>
      <c r="H123" s="248" t="s">
        <v>19</v>
      </c>
      <c r="I123" s="250"/>
      <c r="J123" s="247"/>
      <c r="K123" s="247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141</v>
      </c>
      <c r="AU123" s="255" t="s">
        <v>82</v>
      </c>
      <c r="AV123" s="15" t="s">
        <v>80</v>
      </c>
      <c r="AW123" s="15" t="s">
        <v>34</v>
      </c>
      <c r="AX123" s="15" t="s">
        <v>72</v>
      </c>
      <c r="AY123" s="255" t="s">
        <v>130</v>
      </c>
    </row>
    <row r="124" s="13" customFormat="1">
      <c r="A124" s="13"/>
      <c r="B124" s="223"/>
      <c r="C124" s="224"/>
      <c r="D124" s="225" t="s">
        <v>141</v>
      </c>
      <c r="E124" s="226" t="s">
        <v>19</v>
      </c>
      <c r="F124" s="227" t="s">
        <v>498</v>
      </c>
      <c r="G124" s="224"/>
      <c r="H124" s="228">
        <v>1.4850000000000001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141</v>
      </c>
      <c r="AU124" s="234" t="s">
        <v>82</v>
      </c>
      <c r="AV124" s="13" t="s">
        <v>82</v>
      </c>
      <c r="AW124" s="13" t="s">
        <v>34</v>
      </c>
      <c r="AX124" s="13" t="s">
        <v>72</v>
      </c>
      <c r="AY124" s="234" t="s">
        <v>130</v>
      </c>
    </row>
    <row r="125" s="14" customFormat="1">
      <c r="A125" s="14"/>
      <c r="B125" s="235"/>
      <c r="C125" s="236"/>
      <c r="D125" s="225" t="s">
        <v>141</v>
      </c>
      <c r="E125" s="237" t="s">
        <v>19</v>
      </c>
      <c r="F125" s="238" t="s">
        <v>143</v>
      </c>
      <c r="G125" s="236"/>
      <c r="H125" s="239">
        <v>1.4850000000000001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141</v>
      </c>
      <c r="AU125" s="245" t="s">
        <v>82</v>
      </c>
      <c r="AV125" s="14" t="s">
        <v>137</v>
      </c>
      <c r="AW125" s="14" t="s">
        <v>4</v>
      </c>
      <c r="AX125" s="14" t="s">
        <v>80</v>
      </c>
      <c r="AY125" s="245" t="s">
        <v>130</v>
      </c>
    </row>
    <row r="126" s="2" customFormat="1" ht="37.8" customHeight="1">
      <c r="A126" s="39"/>
      <c r="B126" s="40"/>
      <c r="C126" s="205" t="s">
        <v>166</v>
      </c>
      <c r="D126" s="205" t="s">
        <v>132</v>
      </c>
      <c r="E126" s="206" t="s">
        <v>144</v>
      </c>
      <c r="F126" s="207" t="s">
        <v>145</v>
      </c>
      <c r="G126" s="208" t="s">
        <v>135</v>
      </c>
      <c r="H126" s="209">
        <v>2.9609999999999999</v>
      </c>
      <c r="I126" s="210"/>
      <c r="J126" s="211">
        <f>ROUND(I126*H126,2)</f>
        <v>0</v>
      </c>
      <c r="K126" s="207" t="s">
        <v>136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137</v>
      </c>
      <c r="AT126" s="216" t="s">
        <v>132</v>
      </c>
      <c r="AU126" s="216" t="s">
        <v>82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137</v>
      </c>
      <c r="BM126" s="216" t="s">
        <v>499</v>
      </c>
    </row>
    <row r="127" s="2" customFormat="1">
      <c r="A127" s="39"/>
      <c r="B127" s="40"/>
      <c r="C127" s="41"/>
      <c r="D127" s="218" t="s">
        <v>139</v>
      </c>
      <c r="E127" s="41"/>
      <c r="F127" s="219" t="s">
        <v>147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82</v>
      </c>
    </row>
    <row r="128" s="2" customFormat="1" ht="24.15" customHeight="1">
      <c r="A128" s="39"/>
      <c r="B128" s="40"/>
      <c r="C128" s="205" t="s">
        <v>178</v>
      </c>
      <c r="D128" s="205" t="s">
        <v>132</v>
      </c>
      <c r="E128" s="206" t="s">
        <v>149</v>
      </c>
      <c r="F128" s="207" t="s">
        <v>150</v>
      </c>
      <c r="G128" s="208" t="s">
        <v>151</v>
      </c>
      <c r="H128" s="209">
        <v>5.9219999999999997</v>
      </c>
      <c r="I128" s="210"/>
      <c r="J128" s="211">
        <f>ROUND(I128*H128,2)</f>
        <v>0</v>
      </c>
      <c r="K128" s="207" t="s">
        <v>136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137</v>
      </c>
      <c r="AT128" s="216" t="s">
        <v>132</v>
      </c>
      <c r="AU128" s="216" t="s">
        <v>82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137</v>
      </c>
      <c r="BM128" s="216" t="s">
        <v>500</v>
      </c>
    </row>
    <row r="129" s="2" customFormat="1">
      <c r="A129" s="39"/>
      <c r="B129" s="40"/>
      <c r="C129" s="41"/>
      <c r="D129" s="218" t="s">
        <v>139</v>
      </c>
      <c r="E129" s="41"/>
      <c r="F129" s="219" t="s">
        <v>153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82</v>
      </c>
    </row>
    <row r="130" s="13" customFormat="1">
      <c r="A130" s="13"/>
      <c r="B130" s="223"/>
      <c r="C130" s="224"/>
      <c r="D130" s="225" t="s">
        <v>141</v>
      </c>
      <c r="E130" s="226" t="s">
        <v>19</v>
      </c>
      <c r="F130" s="227" t="s">
        <v>501</v>
      </c>
      <c r="G130" s="224"/>
      <c r="H130" s="228">
        <v>5.9219999999999997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141</v>
      </c>
      <c r="AU130" s="234" t="s">
        <v>82</v>
      </c>
      <c r="AV130" s="13" t="s">
        <v>82</v>
      </c>
      <c r="AW130" s="13" t="s">
        <v>34</v>
      </c>
      <c r="AX130" s="13" t="s">
        <v>80</v>
      </c>
      <c r="AY130" s="234" t="s">
        <v>130</v>
      </c>
    </row>
    <row r="131" s="2" customFormat="1" ht="24.15" customHeight="1">
      <c r="A131" s="39"/>
      <c r="B131" s="40"/>
      <c r="C131" s="205" t="s">
        <v>183</v>
      </c>
      <c r="D131" s="205" t="s">
        <v>132</v>
      </c>
      <c r="E131" s="206" t="s">
        <v>155</v>
      </c>
      <c r="F131" s="207" t="s">
        <v>156</v>
      </c>
      <c r="G131" s="208" t="s">
        <v>135</v>
      </c>
      <c r="H131" s="209">
        <v>2.9609999999999999</v>
      </c>
      <c r="I131" s="210"/>
      <c r="J131" s="211">
        <f>ROUND(I131*H131,2)</f>
        <v>0</v>
      </c>
      <c r="K131" s="207" t="s">
        <v>136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137</v>
      </c>
      <c r="AT131" s="216" t="s">
        <v>132</v>
      </c>
      <c r="AU131" s="216" t="s">
        <v>82</v>
      </c>
      <c r="AY131" s="18" t="s">
        <v>130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137</v>
      </c>
      <c r="BM131" s="216" t="s">
        <v>502</v>
      </c>
    </row>
    <row r="132" s="2" customFormat="1">
      <c r="A132" s="39"/>
      <c r="B132" s="40"/>
      <c r="C132" s="41"/>
      <c r="D132" s="218" t="s">
        <v>139</v>
      </c>
      <c r="E132" s="41"/>
      <c r="F132" s="219" t="s">
        <v>158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139</v>
      </c>
      <c r="AU132" s="18" t="s">
        <v>82</v>
      </c>
    </row>
    <row r="133" s="2" customFormat="1" ht="24.15" customHeight="1">
      <c r="A133" s="39"/>
      <c r="B133" s="40"/>
      <c r="C133" s="205" t="s">
        <v>188</v>
      </c>
      <c r="D133" s="205" t="s">
        <v>132</v>
      </c>
      <c r="E133" s="206" t="s">
        <v>503</v>
      </c>
      <c r="F133" s="207" t="s">
        <v>504</v>
      </c>
      <c r="G133" s="208" t="s">
        <v>170</v>
      </c>
      <c r="H133" s="209">
        <v>3</v>
      </c>
      <c r="I133" s="210"/>
      <c r="J133" s="211">
        <f>ROUND(I133*H133,2)</f>
        <v>0</v>
      </c>
      <c r="K133" s="207" t="s">
        <v>136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137</v>
      </c>
      <c r="AT133" s="216" t="s">
        <v>132</v>
      </c>
      <c r="AU133" s="216" t="s">
        <v>82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137</v>
      </c>
      <c r="BM133" s="216" t="s">
        <v>505</v>
      </c>
    </row>
    <row r="134" s="2" customFormat="1">
      <c r="A134" s="39"/>
      <c r="B134" s="40"/>
      <c r="C134" s="41"/>
      <c r="D134" s="218" t="s">
        <v>139</v>
      </c>
      <c r="E134" s="41"/>
      <c r="F134" s="219" t="s">
        <v>506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82</v>
      </c>
    </row>
    <row r="135" s="15" customFormat="1">
      <c r="A135" s="15"/>
      <c r="B135" s="246"/>
      <c r="C135" s="247"/>
      <c r="D135" s="225" t="s">
        <v>141</v>
      </c>
      <c r="E135" s="248" t="s">
        <v>19</v>
      </c>
      <c r="F135" s="249" t="s">
        <v>507</v>
      </c>
      <c r="G135" s="247"/>
      <c r="H135" s="248" t="s">
        <v>19</v>
      </c>
      <c r="I135" s="250"/>
      <c r="J135" s="247"/>
      <c r="K135" s="247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141</v>
      </c>
      <c r="AU135" s="255" t="s">
        <v>82</v>
      </c>
      <c r="AV135" s="15" t="s">
        <v>80</v>
      </c>
      <c r="AW135" s="15" t="s">
        <v>34</v>
      </c>
      <c r="AX135" s="15" t="s">
        <v>72</v>
      </c>
      <c r="AY135" s="255" t="s">
        <v>130</v>
      </c>
    </row>
    <row r="136" s="13" customFormat="1">
      <c r="A136" s="13"/>
      <c r="B136" s="223"/>
      <c r="C136" s="224"/>
      <c r="D136" s="225" t="s">
        <v>141</v>
      </c>
      <c r="E136" s="226" t="s">
        <v>19</v>
      </c>
      <c r="F136" s="227" t="s">
        <v>508</v>
      </c>
      <c r="G136" s="224"/>
      <c r="H136" s="228">
        <v>3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141</v>
      </c>
      <c r="AU136" s="234" t="s">
        <v>82</v>
      </c>
      <c r="AV136" s="13" t="s">
        <v>82</v>
      </c>
      <c r="AW136" s="13" t="s">
        <v>34</v>
      </c>
      <c r="AX136" s="13" t="s">
        <v>72</v>
      </c>
      <c r="AY136" s="234" t="s">
        <v>130</v>
      </c>
    </row>
    <row r="137" s="14" customFormat="1">
      <c r="A137" s="14"/>
      <c r="B137" s="235"/>
      <c r="C137" s="236"/>
      <c r="D137" s="225" t="s">
        <v>141</v>
      </c>
      <c r="E137" s="237" t="s">
        <v>19</v>
      </c>
      <c r="F137" s="238" t="s">
        <v>143</v>
      </c>
      <c r="G137" s="236"/>
      <c r="H137" s="239">
        <v>3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141</v>
      </c>
      <c r="AU137" s="245" t="s">
        <v>82</v>
      </c>
      <c r="AV137" s="14" t="s">
        <v>137</v>
      </c>
      <c r="AW137" s="14" t="s">
        <v>4</v>
      </c>
      <c r="AX137" s="14" t="s">
        <v>80</v>
      </c>
      <c r="AY137" s="245" t="s">
        <v>130</v>
      </c>
    </row>
    <row r="138" s="12" customFormat="1" ht="22.8" customHeight="1">
      <c r="A138" s="12"/>
      <c r="B138" s="189"/>
      <c r="C138" s="190"/>
      <c r="D138" s="191" t="s">
        <v>71</v>
      </c>
      <c r="E138" s="203" t="s">
        <v>82</v>
      </c>
      <c r="F138" s="203" t="s">
        <v>159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SUM(P139:P148)</f>
        <v>0</v>
      </c>
      <c r="Q138" s="197"/>
      <c r="R138" s="198">
        <f>SUM(R139:R148)</f>
        <v>1.4580000000000002</v>
      </c>
      <c r="S138" s="197"/>
      <c r="T138" s="199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80</v>
      </c>
      <c r="AT138" s="201" t="s">
        <v>71</v>
      </c>
      <c r="AU138" s="201" t="s">
        <v>80</v>
      </c>
      <c r="AY138" s="200" t="s">
        <v>130</v>
      </c>
      <c r="BK138" s="202">
        <f>SUM(BK139:BK148)</f>
        <v>0</v>
      </c>
    </row>
    <row r="139" s="2" customFormat="1" ht="21.75" customHeight="1">
      <c r="A139" s="39"/>
      <c r="B139" s="40"/>
      <c r="C139" s="205" t="s">
        <v>194</v>
      </c>
      <c r="D139" s="205" t="s">
        <v>132</v>
      </c>
      <c r="E139" s="206" t="s">
        <v>509</v>
      </c>
      <c r="F139" s="207" t="s">
        <v>510</v>
      </c>
      <c r="G139" s="208" t="s">
        <v>135</v>
      </c>
      <c r="H139" s="209">
        <v>0.35099999999999998</v>
      </c>
      <c r="I139" s="210"/>
      <c r="J139" s="211">
        <f>ROUND(I139*H139,2)</f>
        <v>0</v>
      </c>
      <c r="K139" s="207" t="s">
        <v>136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2.1600000000000001</v>
      </c>
      <c r="R139" s="214">
        <f>Q139*H139</f>
        <v>0.75816000000000006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137</v>
      </c>
      <c r="AT139" s="216" t="s">
        <v>132</v>
      </c>
      <c r="AU139" s="216" t="s">
        <v>82</v>
      </c>
      <c r="AY139" s="18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137</v>
      </c>
      <c r="BM139" s="216" t="s">
        <v>511</v>
      </c>
    </row>
    <row r="140" s="2" customFormat="1">
      <c r="A140" s="39"/>
      <c r="B140" s="40"/>
      <c r="C140" s="41"/>
      <c r="D140" s="218" t="s">
        <v>139</v>
      </c>
      <c r="E140" s="41"/>
      <c r="F140" s="219" t="s">
        <v>512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139</v>
      </c>
      <c r="AU140" s="18" t="s">
        <v>82</v>
      </c>
    </row>
    <row r="141" s="15" customFormat="1">
      <c r="A141" s="15"/>
      <c r="B141" s="246"/>
      <c r="C141" s="247"/>
      <c r="D141" s="225" t="s">
        <v>141</v>
      </c>
      <c r="E141" s="248" t="s">
        <v>19</v>
      </c>
      <c r="F141" s="249" t="s">
        <v>513</v>
      </c>
      <c r="G141" s="247"/>
      <c r="H141" s="248" t="s">
        <v>19</v>
      </c>
      <c r="I141" s="250"/>
      <c r="J141" s="247"/>
      <c r="K141" s="247"/>
      <c r="L141" s="251"/>
      <c r="M141" s="252"/>
      <c r="N141" s="253"/>
      <c r="O141" s="253"/>
      <c r="P141" s="253"/>
      <c r="Q141" s="253"/>
      <c r="R141" s="253"/>
      <c r="S141" s="253"/>
      <c r="T141" s="25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5" t="s">
        <v>141</v>
      </c>
      <c r="AU141" s="255" t="s">
        <v>82</v>
      </c>
      <c r="AV141" s="15" t="s">
        <v>80</v>
      </c>
      <c r="AW141" s="15" t="s">
        <v>34</v>
      </c>
      <c r="AX141" s="15" t="s">
        <v>72</v>
      </c>
      <c r="AY141" s="255" t="s">
        <v>130</v>
      </c>
    </row>
    <row r="142" s="13" customFormat="1">
      <c r="A142" s="13"/>
      <c r="B142" s="223"/>
      <c r="C142" s="224"/>
      <c r="D142" s="225" t="s">
        <v>141</v>
      </c>
      <c r="E142" s="226" t="s">
        <v>19</v>
      </c>
      <c r="F142" s="227" t="s">
        <v>514</v>
      </c>
      <c r="G142" s="224"/>
      <c r="H142" s="228">
        <v>0.35099999999999998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141</v>
      </c>
      <c r="AU142" s="234" t="s">
        <v>82</v>
      </c>
      <c r="AV142" s="13" t="s">
        <v>82</v>
      </c>
      <c r="AW142" s="13" t="s">
        <v>34</v>
      </c>
      <c r="AX142" s="13" t="s">
        <v>72</v>
      </c>
      <c r="AY142" s="234" t="s">
        <v>130</v>
      </c>
    </row>
    <row r="143" s="14" customFormat="1">
      <c r="A143" s="14"/>
      <c r="B143" s="235"/>
      <c r="C143" s="236"/>
      <c r="D143" s="225" t="s">
        <v>141</v>
      </c>
      <c r="E143" s="237" t="s">
        <v>19</v>
      </c>
      <c r="F143" s="238" t="s">
        <v>143</v>
      </c>
      <c r="G143" s="236"/>
      <c r="H143" s="239">
        <v>0.35099999999999998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141</v>
      </c>
      <c r="AU143" s="245" t="s">
        <v>82</v>
      </c>
      <c r="AV143" s="14" t="s">
        <v>137</v>
      </c>
      <c r="AW143" s="14" t="s">
        <v>4</v>
      </c>
      <c r="AX143" s="14" t="s">
        <v>80</v>
      </c>
      <c r="AY143" s="245" t="s">
        <v>130</v>
      </c>
    </row>
    <row r="144" s="2" customFormat="1" ht="21.75" customHeight="1">
      <c r="A144" s="39"/>
      <c r="B144" s="40"/>
      <c r="C144" s="205" t="s">
        <v>198</v>
      </c>
      <c r="D144" s="205" t="s">
        <v>132</v>
      </c>
      <c r="E144" s="206" t="s">
        <v>161</v>
      </c>
      <c r="F144" s="207" t="s">
        <v>162</v>
      </c>
      <c r="G144" s="208" t="s">
        <v>135</v>
      </c>
      <c r="H144" s="209">
        <v>0.32400000000000001</v>
      </c>
      <c r="I144" s="210"/>
      <c r="J144" s="211">
        <f>ROUND(I144*H144,2)</f>
        <v>0</v>
      </c>
      <c r="K144" s="207" t="s">
        <v>136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2.1600000000000001</v>
      </c>
      <c r="R144" s="214">
        <f>Q144*H144</f>
        <v>0.69984000000000002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137</v>
      </c>
      <c r="AT144" s="216" t="s">
        <v>132</v>
      </c>
      <c r="AU144" s="216" t="s">
        <v>82</v>
      </c>
      <c r="AY144" s="18" t="s">
        <v>130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137</v>
      </c>
      <c r="BM144" s="216" t="s">
        <v>515</v>
      </c>
    </row>
    <row r="145" s="2" customFormat="1">
      <c r="A145" s="39"/>
      <c r="B145" s="40"/>
      <c r="C145" s="41"/>
      <c r="D145" s="218" t="s">
        <v>139</v>
      </c>
      <c r="E145" s="41"/>
      <c r="F145" s="219" t="s">
        <v>164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139</v>
      </c>
      <c r="AU145" s="18" t="s">
        <v>82</v>
      </c>
    </row>
    <row r="146" s="15" customFormat="1">
      <c r="A146" s="15"/>
      <c r="B146" s="246"/>
      <c r="C146" s="247"/>
      <c r="D146" s="225" t="s">
        <v>141</v>
      </c>
      <c r="E146" s="248" t="s">
        <v>19</v>
      </c>
      <c r="F146" s="249" t="s">
        <v>491</v>
      </c>
      <c r="G146" s="247"/>
      <c r="H146" s="248" t="s">
        <v>19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5" t="s">
        <v>141</v>
      </c>
      <c r="AU146" s="255" t="s">
        <v>82</v>
      </c>
      <c r="AV146" s="15" t="s">
        <v>80</v>
      </c>
      <c r="AW146" s="15" t="s">
        <v>34</v>
      </c>
      <c r="AX146" s="15" t="s">
        <v>72</v>
      </c>
      <c r="AY146" s="255" t="s">
        <v>130</v>
      </c>
    </row>
    <row r="147" s="13" customFormat="1">
      <c r="A147" s="13"/>
      <c r="B147" s="223"/>
      <c r="C147" s="224"/>
      <c r="D147" s="225" t="s">
        <v>141</v>
      </c>
      <c r="E147" s="226" t="s">
        <v>19</v>
      </c>
      <c r="F147" s="227" t="s">
        <v>516</v>
      </c>
      <c r="G147" s="224"/>
      <c r="H147" s="228">
        <v>0.32400000000000001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141</v>
      </c>
      <c r="AU147" s="234" t="s">
        <v>82</v>
      </c>
      <c r="AV147" s="13" t="s">
        <v>82</v>
      </c>
      <c r="AW147" s="13" t="s">
        <v>34</v>
      </c>
      <c r="AX147" s="13" t="s">
        <v>72</v>
      </c>
      <c r="AY147" s="234" t="s">
        <v>130</v>
      </c>
    </row>
    <row r="148" s="14" customFormat="1">
      <c r="A148" s="14"/>
      <c r="B148" s="235"/>
      <c r="C148" s="236"/>
      <c r="D148" s="225" t="s">
        <v>141</v>
      </c>
      <c r="E148" s="237" t="s">
        <v>19</v>
      </c>
      <c r="F148" s="238" t="s">
        <v>143</v>
      </c>
      <c r="G148" s="236"/>
      <c r="H148" s="239">
        <v>0.32400000000000001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141</v>
      </c>
      <c r="AU148" s="245" t="s">
        <v>82</v>
      </c>
      <c r="AV148" s="14" t="s">
        <v>137</v>
      </c>
      <c r="AW148" s="14" t="s">
        <v>4</v>
      </c>
      <c r="AX148" s="14" t="s">
        <v>80</v>
      </c>
      <c r="AY148" s="245" t="s">
        <v>130</v>
      </c>
    </row>
    <row r="149" s="12" customFormat="1" ht="22.8" customHeight="1">
      <c r="A149" s="12"/>
      <c r="B149" s="189"/>
      <c r="C149" s="190"/>
      <c r="D149" s="191" t="s">
        <v>71</v>
      </c>
      <c r="E149" s="203" t="s">
        <v>148</v>
      </c>
      <c r="F149" s="203" t="s">
        <v>517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SUM(P150:P163)</f>
        <v>0</v>
      </c>
      <c r="Q149" s="197"/>
      <c r="R149" s="198">
        <f>SUM(R150:R163)</f>
        <v>1.3225053</v>
      </c>
      <c r="S149" s="197"/>
      <c r="T149" s="199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80</v>
      </c>
      <c r="AT149" s="201" t="s">
        <v>71</v>
      </c>
      <c r="AU149" s="201" t="s">
        <v>80</v>
      </c>
      <c r="AY149" s="200" t="s">
        <v>130</v>
      </c>
      <c r="BK149" s="202">
        <f>SUM(BK150:BK163)</f>
        <v>0</v>
      </c>
    </row>
    <row r="150" s="2" customFormat="1" ht="24.15" customHeight="1">
      <c r="A150" s="39"/>
      <c r="B150" s="40"/>
      <c r="C150" s="205" t="s">
        <v>205</v>
      </c>
      <c r="D150" s="205" t="s">
        <v>132</v>
      </c>
      <c r="E150" s="206" t="s">
        <v>518</v>
      </c>
      <c r="F150" s="207" t="s">
        <v>519</v>
      </c>
      <c r="G150" s="208" t="s">
        <v>170</v>
      </c>
      <c r="H150" s="209">
        <v>46.289999999999999</v>
      </c>
      <c r="I150" s="210"/>
      <c r="J150" s="211">
        <f>ROUND(I150*H150,2)</f>
        <v>0</v>
      </c>
      <c r="K150" s="207" t="s">
        <v>136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0.028570000000000002</v>
      </c>
      <c r="R150" s="214">
        <f>Q150*H150</f>
        <v>1.3225053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137</v>
      </c>
      <c r="AT150" s="216" t="s">
        <v>132</v>
      </c>
      <c r="AU150" s="216" t="s">
        <v>82</v>
      </c>
      <c r="AY150" s="18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137</v>
      </c>
      <c r="BM150" s="216" t="s">
        <v>520</v>
      </c>
    </row>
    <row r="151" s="2" customFormat="1">
      <c r="A151" s="39"/>
      <c r="B151" s="40"/>
      <c r="C151" s="41"/>
      <c r="D151" s="218" t="s">
        <v>139</v>
      </c>
      <c r="E151" s="41"/>
      <c r="F151" s="219" t="s">
        <v>521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139</v>
      </c>
      <c r="AU151" s="18" t="s">
        <v>82</v>
      </c>
    </row>
    <row r="152" s="2" customFormat="1">
      <c r="A152" s="39"/>
      <c r="B152" s="40"/>
      <c r="C152" s="41"/>
      <c r="D152" s="225" t="s">
        <v>275</v>
      </c>
      <c r="E152" s="41"/>
      <c r="F152" s="266" t="s">
        <v>522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275</v>
      </c>
      <c r="AU152" s="18" t="s">
        <v>82</v>
      </c>
    </row>
    <row r="153" s="15" customFormat="1">
      <c r="A153" s="15"/>
      <c r="B153" s="246"/>
      <c r="C153" s="247"/>
      <c r="D153" s="225" t="s">
        <v>141</v>
      </c>
      <c r="E153" s="248" t="s">
        <v>19</v>
      </c>
      <c r="F153" s="249" t="s">
        <v>523</v>
      </c>
      <c r="G153" s="247"/>
      <c r="H153" s="248" t="s">
        <v>19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5" t="s">
        <v>141</v>
      </c>
      <c r="AU153" s="255" t="s">
        <v>82</v>
      </c>
      <c r="AV153" s="15" t="s">
        <v>80</v>
      </c>
      <c r="AW153" s="15" t="s">
        <v>34</v>
      </c>
      <c r="AX153" s="15" t="s">
        <v>72</v>
      </c>
      <c r="AY153" s="255" t="s">
        <v>130</v>
      </c>
    </row>
    <row r="154" s="13" customFormat="1">
      <c r="A154" s="13"/>
      <c r="B154" s="223"/>
      <c r="C154" s="224"/>
      <c r="D154" s="225" t="s">
        <v>141</v>
      </c>
      <c r="E154" s="226" t="s">
        <v>19</v>
      </c>
      <c r="F154" s="227" t="s">
        <v>524</v>
      </c>
      <c r="G154" s="224"/>
      <c r="H154" s="228">
        <v>6.6689999999999996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141</v>
      </c>
      <c r="AU154" s="234" t="s">
        <v>82</v>
      </c>
      <c r="AV154" s="13" t="s">
        <v>82</v>
      </c>
      <c r="AW154" s="13" t="s">
        <v>34</v>
      </c>
      <c r="AX154" s="13" t="s">
        <v>72</v>
      </c>
      <c r="AY154" s="234" t="s">
        <v>130</v>
      </c>
    </row>
    <row r="155" s="15" customFormat="1">
      <c r="A155" s="15"/>
      <c r="B155" s="246"/>
      <c r="C155" s="247"/>
      <c r="D155" s="225" t="s">
        <v>141</v>
      </c>
      <c r="E155" s="248" t="s">
        <v>19</v>
      </c>
      <c r="F155" s="249" t="s">
        <v>525</v>
      </c>
      <c r="G155" s="247"/>
      <c r="H155" s="248" t="s">
        <v>19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141</v>
      </c>
      <c r="AU155" s="255" t="s">
        <v>82</v>
      </c>
      <c r="AV155" s="15" t="s">
        <v>80</v>
      </c>
      <c r="AW155" s="15" t="s">
        <v>34</v>
      </c>
      <c r="AX155" s="15" t="s">
        <v>72</v>
      </c>
      <c r="AY155" s="255" t="s">
        <v>130</v>
      </c>
    </row>
    <row r="156" s="15" customFormat="1">
      <c r="A156" s="15"/>
      <c r="B156" s="246"/>
      <c r="C156" s="247"/>
      <c r="D156" s="225" t="s">
        <v>141</v>
      </c>
      <c r="E156" s="248" t="s">
        <v>19</v>
      </c>
      <c r="F156" s="249" t="s">
        <v>526</v>
      </c>
      <c r="G156" s="247"/>
      <c r="H156" s="248" t="s">
        <v>19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141</v>
      </c>
      <c r="AU156" s="255" t="s">
        <v>82</v>
      </c>
      <c r="AV156" s="15" t="s">
        <v>80</v>
      </c>
      <c r="AW156" s="15" t="s">
        <v>34</v>
      </c>
      <c r="AX156" s="15" t="s">
        <v>72</v>
      </c>
      <c r="AY156" s="255" t="s">
        <v>130</v>
      </c>
    </row>
    <row r="157" s="13" customFormat="1">
      <c r="A157" s="13"/>
      <c r="B157" s="223"/>
      <c r="C157" s="224"/>
      <c r="D157" s="225" t="s">
        <v>141</v>
      </c>
      <c r="E157" s="226" t="s">
        <v>19</v>
      </c>
      <c r="F157" s="227" t="s">
        <v>527</v>
      </c>
      <c r="G157" s="224"/>
      <c r="H157" s="228">
        <v>5.8799999999999999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141</v>
      </c>
      <c r="AU157" s="234" t="s">
        <v>82</v>
      </c>
      <c r="AV157" s="13" t="s">
        <v>82</v>
      </c>
      <c r="AW157" s="13" t="s">
        <v>34</v>
      </c>
      <c r="AX157" s="13" t="s">
        <v>72</v>
      </c>
      <c r="AY157" s="234" t="s">
        <v>130</v>
      </c>
    </row>
    <row r="158" s="15" customFormat="1">
      <c r="A158" s="15"/>
      <c r="B158" s="246"/>
      <c r="C158" s="247"/>
      <c r="D158" s="225" t="s">
        <v>141</v>
      </c>
      <c r="E158" s="248" t="s">
        <v>19</v>
      </c>
      <c r="F158" s="249" t="s">
        <v>528</v>
      </c>
      <c r="G158" s="247"/>
      <c r="H158" s="248" t="s">
        <v>19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141</v>
      </c>
      <c r="AU158" s="255" t="s">
        <v>82</v>
      </c>
      <c r="AV158" s="15" t="s">
        <v>80</v>
      </c>
      <c r="AW158" s="15" t="s">
        <v>34</v>
      </c>
      <c r="AX158" s="15" t="s">
        <v>72</v>
      </c>
      <c r="AY158" s="255" t="s">
        <v>130</v>
      </c>
    </row>
    <row r="159" s="13" customFormat="1">
      <c r="A159" s="13"/>
      <c r="B159" s="223"/>
      <c r="C159" s="224"/>
      <c r="D159" s="225" t="s">
        <v>141</v>
      </c>
      <c r="E159" s="226" t="s">
        <v>19</v>
      </c>
      <c r="F159" s="227" t="s">
        <v>529</v>
      </c>
      <c r="G159" s="224"/>
      <c r="H159" s="228">
        <v>15.882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141</v>
      </c>
      <c r="AU159" s="234" t="s">
        <v>82</v>
      </c>
      <c r="AV159" s="13" t="s">
        <v>82</v>
      </c>
      <c r="AW159" s="13" t="s">
        <v>34</v>
      </c>
      <c r="AX159" s="13" t="s">
        <v>72</v>
      </c>
      <c r="AY159" s="234" t="s">
        <v>130</v>
      </c>
    </row>
    <row r="160" s="15" customFormat="1">
      <c r="A160" s="15"/>
      <c r="B160" s="246"/>
      <c r="C160" s="247"/>
      <c r="D160" s="225" t="s">
        <v>141</v>
      </c>
      <c r="E160" s="248" t="s">
        <v>19</v>
      </c>
      <c r="F160" s="249" t="s">
        <v>530</v>
      </c>
      <c r="G160" s="247"/>
      <c r="H160" s="248" t="s">
        <v>19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5" t="s">
        <v>141</v>
      </c>
      <c r="AU160" s="255" t="s">
        <v>82</v>
      </c>
      <c r="AV160" s="15" t="s">
        <v>80</v>
      </c>
      <c r="AW160" s="15" t="s">
        <v>34</v>
      </c>
      <c r="AX160" s="15" t="s">
        <v>72</v>
      </c>
      <c r="AY160" s="255" t="s">
        <v>130</v>
      </c>
    </row>
    <row r="161" s="13" customFormat="1">
      <c r="A161" s="13"/>
      <c r="B161" s="223"/>
      <c r="C161" s="224"/>
      <c r="D161" s="225" t="s">
        <v>141</v>
      </c>
      <c r="E161" s="226" t="s">
        <v>19</v>
      </c>
      <c r="F161" s="227" t="s">
        <v>531</v>
      </c>
      <c r="G161" s="224"/>
      <c r="H161" s="228">
        <v>10.285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141</v>
      </c>
      <c r="AU161" s="234" t="s">
        <v>82</v>
      </c>
      <c r="AV161" s="13" t="s">
        <v>82</v>
      </c>
      <c r="AW161" s="13" t="s">
        <v>34</v>
      </c>
      <c r="AX161" s="13" t="s">
        <v>72</v>
      </c>
      <c r="AY161" s="234" t="s">
        <v>130</v>
      </c>
    </row>
    <row r="162" s="13" customFormat="1">
      <c r="A162" s="13"/>
      <c r="B162" s="223"/>
      <c r="C162" s="224"/>
      <c r="D162" s="225" t="s">
        <v>141</v>
      </c>
      <c r="E162" s="226" t="s">
        <v>19</v>
      </c>
      <c r="F162" s="227" t="s">
        <v>532</v>
      </c>
      <c r="G162" s="224"/>
      <c r="H162" s="228">
        <v>7.5739999999999998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141</v>
      </c>
      <c r="AU162" s="234" t="s">
        <v>82</v>
      </c>
      <c r="AV162" s="13" t="s">
        <v>82</v>
      </c>
      <c r="AW162" s="13" t="s">
        <v>34</v>
      </c>
      <c r="AX162" s="13" t="s">
        <v>72</v>
      </c>
      <c r="AY162" s="234" t="s">
        <v>130</v>
      </c>
    </row>
    <row r="163" s="14" customFormat="1">
      <c r="A163" s="14"/>
      <c r="B163" s="235"/>
      <c r="C163" s="236"/>
      <c r="D163" s="225" t="s">
        <v>141</v>
      </c>
      <c r="E163" s="237" t="s">
        <v>19</v>
      </c>
      <c r="F163" s="238" t="s">
        <v>143</v>
      </c>
      <c r="G163" s="236"/>
      <c r="H163" s="239">
        <v>46.289999999999992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141</v>
      </c>
      <c r="AU163" s="245" t="s">
        <v>82</v>
      </c>
      <c r="AV163" s="14" t="s">
        <v>137</v>
      </c>
      <c r="AW163" s="14" t="s">
        <v>4</v>
      </c>
      <c r="AX163" s="14" t="s">
        <v>80</v>
      </c>
      <c r="AY163" s="245" t="s">
        <v>130</v>
      </c>
    </row>
    <row r="164" s="12" customFormat="1" ht="22.8" customHeight="1">
      <c r="A164" s="12"/>
      <c r="B164" s="189"/>
      <c r="C164" s="190"/>
      <c r="D164" s="191" t="s">
        <v>71</v>
      </c>
      <c r="E164" s="203" t="s">
        <v>160</v>
      </c>
      <c r="F164" s="203" t="s">
        <v>533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SUM(P165:P187)</f>
        <v>0</v>
      </c>
      <c r="Q164" s="197"/>
      <c r="R164" s="198">
        <f>SUM(R165:R187)</f>
        <v>5.7650670000000002</v>
      </c>
      <c r="S164" s="197"/>
      <c r="T164" s="199">
        <f>SUM(T165:T187)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80</v>
      </c>
      <c r="AT164" s="201" t="s">
        <v>71</v>
      </c>
      <c r="AU164" s="201" t="s">
        <v>80</v>
      </c>
      <c r="AY164" s="200" t="s">
        <v>130</v>
      </c>
      <c r="BK164" s="202">
        <f>SUM(BK165:BK187)</f>
        <v>0</v>
      </c>
    </row>
    <row r="165" s="2" customFormat="1" ht="24.15" customHeight="1">
      <c r="A165" s="39"/>
      <c r="B165" s="40"/>
      <c r="C165" s="205" t="s">
        <v>210</v>
      </c>
      <c r="D165" s="205" t="s">
        <v>132</v>
      </c>
      <c r="E165" s="206" t="s">
        <v>534</v>
      </c>
      <c r="F165" s="207" t="s">
        <v>535</v>
      </c>
      <c r="G165" s="208" t="s">
        <v>170</v>
      </c>
      <c r="H165" s="209">
        <v>4.9500000000000002</v>
      </c>
      <c r="I165" s="210"/>
      <c r="J165" s="211">
        <f>ROUND(I165*H165,2)</f>
        <v>0</v>
      </c>
      <c r="K165" s="207" t="s">
        <v>136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0.23000000000000001</v>
      </c>
      <c r="R165" s="214">
        <f>Q165*H165</f>
        <v>1.1385000000000001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137</v>
      </c>
      <c r="AT165" s="216" t="s">
        <v>132</v>
      </c>
      <c r="AU165" s="216" t="s">
        <v>82</v>
      </c>
      <c r="AY165" s="18" t="s">
        <v>130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137</v>
      </c>
      <c r="BM165" s="216" t="s">
        <v>536</v>
      </c>
    </row>
    <row r="166" s="2" customFormat="1">
      <c r="A166" s="39"/>
      <c r="B166" s="40"/>
      <c r="C166" s="41"/>
      <c r="D166" s="218" t="s">
        <v>139</v>
      </c>
      <c r="E166" s="41"/>
      <c r="F166" s="219" t="s">
        <v>537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82</v>
      </c>
    </row>
    <row r="167" s="2" customFormat="1">
      <c r="A167" s="39"/>
      <c r="B167" s="40"/>
      <c r="C167" s="41"/>
      <c r="D167" s="225" t="s">
        <v>275</v>
      </c>
      <c r="E167" s="41"/>
      <c r="F167" s="266" t="s">
        <v>538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275</v>
      </c>
      <c r="AU167" s="18" t="s">
        <v>82</v>
      </c>
    </row>
    <row r="168" s="15" customFormat="1">
      <c r="A168" s="15"/>
      <c r="B168" s="246"/>
      <c r="C168" s="247"/>
      <c r="D168" s="225" t="s">
        <v>141</v>
      </c>
      <c r="E168" s="248" t="s">
        <v>19</v>
      </c>
      <c r="F168" s="249" t="s">
        <v>482</v>
      </c>
      <c r="G168" s="247"/>
      <c r="H168" s="248" t="s">
        <v>19</v>
      </c>
      <c r="I168" s="250"/>
      <c r="J168" s="247"/>
      <c r="K168" s="247"/>
      <c r="L168" s="251"/>
      <c r="M168" s="252"/>
      <c r="N168" s="253"/>
      <c r="O168" s="253"/>
      <c r="P168" s="253"/>
      <c r="Q168" s="253"/>
      <c r="R168" s="253"/>
      <c r="S168" s="253"/>
      <c r="T168" s="25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5" t="s">
        <v>141</v>
      </c>
      <c r="AU168" s="255" t="s">
        <v>82</v>
      </c>
      <c r="AV168" s="15" t="s">
        <v>80</v>
      </c>
      <c r="AW168" s="15" t="s">
        <v>34</v>
      </c>
      <c r="AX168" s="15" t="s">
        <v>72</v>
      </c>
      <c r="AY168" s="255" t="s">
        <v>130</v>
      </c>
    </row>
    <row r="169" s="13" customFormat="1">
      <c r="A169" s="13"/>
      <c r="B169" s="223"/>
      <c r="C169" s="224"/>
      <c r="D169" s="225" t="s">
        <v>141</v>
      </c>
      <c r="E169" s="226" t="s">
        <v>19</v>
      </c>
      <c r="F169" s="227" t="s">
        <v>488</v>
      </c>
      <c r="G169" s="224"/>
      <c r="H169" s="228">
        <v>4.9500000000000002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141</v>
      </c>
      <c r="AU169" s="234" t="s">
        <v>82</v>
      </c>
      <c r="AV169" s="13" t="s">
        <v>82</v>
      </c>
      <c r="AW169" s="13" t="s">
        <v>34</v>
      </c>
      <c r="AX169" s="13" t="s">
        <v>72</v>
      </c>
      <c r="AY169" s="234" t="s">
        <v>130</v>
      </c>
    </row>
    <row r="170" s="14" customFormat="1">
      <c r="A170" s="14"/>
      <c r="B170" s="235"/>
      <c r="C170" s="236"/>
      <c r="D170" s="225" t="s">
        <v>141</v>
      </c>
      <c r="E170" s="237" t="s">
        <v>19</v>
      </c>
      <c r="F170" s="238" t="s">
        <v>143</v>
      </c>
      <c r="G170" s="236"/>
      <c r="H170" s="239">
        <v>4.9500000000000002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141</v>
      </c>
      <c r="AU170" s="245" t="s">
        <v>82</v>
      </c>
      <c r="AV170" s="14" t="s">
        <v>137</v>
      </c>
      <c r="AW170" s="14" t="s">
        <v>4</v>
      </c>
      <c r="AX170" s="14" t="s">
        <v>80</v>
      </c>
      <c r="AY170" s="245" t="s">
        <v>130</v>
      </c>
    </row>
    <row r="171" s="2" customFormat="1" ht="21.75" customHeight="1">
      <c r="A171" s="39"/>
      <c r="B171" s="40"/>
      <c r="C171" s="205" t="s">
        <v>217</v>
      </c>
      <c r="D171" s="205" t="s">
        <v>132</v>
      </c>
      <c r="E171" s="206" t="s">
        <v>539</v>
      </c>
      <c r="F171" s="207" t="s">
        <v>540</v>
      </c>
      <c r="G171" s="208" t="s">
        <v>170</v>
      </c>
      <c r="H171" s="209">
        <v>4.9500000000000002</v>
      </c>
      <c r="I171" s="210"/>
      <c r="J171" s="211">
        <f>ROUND(I171*H171,2)</f>
        <v>0</v>
      </c>
      <c r="K171" s="207" t="s">
        <v>136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0.23000000000000001</v>
      </c>
      <c r="R171" s="214">
        <f>Q171*H171</f>
        <v>1.1385000000000001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137</v>
      </c>
      <c r="AT171" s="216" t="s">
        <v>132</v>
      </c>
      <c r="AU171" s="216" t="s">
        <v>82</v>
      </c>
      <c r="AY171" s="18" t="s">
        <v>130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137</v>
      </c>
      <c r="BM171" s="216" t="s">
        <v>541</v>
      </c>
    </row>
    <row r="172" s="2" customFormat="1">
      <c r="A172" s="39"/>
      <c r="B172" s="40"/>
      <c r="C172" s="41"/>
      <c r="D172" s="218" t="s">
        <v>139</v>
      </c>
      <c r="E172" s="41"/>
      <c r="F172" s="219" t="s">
        <v>542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139</v>
      </c>
      <c r="AU172" s="18" t="s">
        <v>82</v>
      </c>
    </row>
    <row r="173" s="2" customFormat="1">
      <c r="A173" s="39"/>
      <c r="B173" s="40"/>
      <c r="C173" s="41"/>
      <c r="D173" s="225" t="s">
        <v>275</v>
      </c>
      <c r="E173" s="41"/>
      <c r="F173" s="266" t="s">
        <v>543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275</v>
      </c>
      <c r="AU173" s="18" t="s">
        <v>82</v>
      </c>
    </row>
    <row r="174" s="15" customFormat="1">
      <c r="A174" s="15"/>
      <c r="B174" s="246"/>
      <c r="C174" s="247"/>
      <c r="D174" s="225" t="s">
        <v>141</v>
      </c>
      <c r="E174" s="248" t="s">
        <v>19</v>
      </c>
      <c r="F174" s="249" t="s">
        <v>482</v>
      </c>
      <c r="G174" s="247"/>
      <c r="H174" s="248" t="s">
        <v>19</v>
      </c>
      <c r="I174" s="250"/>
      <c r="J174" s="247"/>
      <c r="K174" s="247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141</v>
      </c>
      <c r="AU174" s="255" t="s">
        <v>82</v>
      </c>
      <c r="AV174" s="15" t="s">
        <v>80</v>
      </c>
      <c r="AW174" s="15" t="s">
        <v>34</v>
      </c>
      <c r="AX174" s="15" t="s">
        <v>72</v>
      </c>
      <c r="AY174" s="255" t="s">
        <v>130</v>
      </c>
    </row>
    <row r="175" s="13" customFormat="1">
      <c r="A175" s="13"/>
      <c r="B175" s="223"/>
      <c r="C175" s="224"/>
      <c r="D175" s="225" t="s">
        <v>141</v>
      </c>
      <c r="E175" s="226" t="s">
        <v>19</v>
      </c>
      <c r="F175" s="227" t="s">
        <v>488</v>
      </c>
      <c r="G175" s="224"/>
      <c r="H175" s="228">
        <v>4.9500000000000002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141</v>
      </c>
      <c r="AU175" s="234" t="s">
        <v>82</v>
      </c>
      <c r="AV175" s="13" t="s">
        <v>82</v>
      </c>
      <c r="AW175" s="13" t="s">
        <v>34</v>
      </c>
      <c r="AX175" s="13" t="s">
        <v>72</v>
      </c>
      <c r="AY175" s="234" t="s">
        <v>130</v>
      </c>
    </row>
    <row r="176" s="14" customFormat="1">
      <c r="A176" s="14"/>
      <c r="B176" s="235"/>
      <c r="C176" s="236"/>
      <c r="D176" s="225" t="s">
        <v>141</v>
      </c>
      <c r="E176" s="237" t="s">
        <v>19</v>
      </c>
      <c r="F176" s="238" t="s">
        <v>143</v>
      </c>
      <c r="G176" s="236"/>
      <c r="H176" s="239">
        <v>4.9500000000000002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141</v>
      </c>
      <c r="AU176" s="245" t="s">
        <v>82</v>
      </c>
      <c r="AV176" s="14" t="s">
        <v>137</v>
      </c>
      <c r="AW176" s="14" t="s">
        <v>4</v>
      </c>
      <c r="AX176" s="14" t="s">
        <v>80</v>
      </c>
      <c r="AY176" s="245" t="s">
        <v>130</v>
      </c>
    </row>
    <row r="177" s="2" customFormat="1" ht="21.75" customHeight="1">
      <c r="A177" s="39"/>
      <c r="B177" s="40"/>
      <c r="C177" s="205" t="s">
        <v>8</v>
      </c>
      <c r="D177" s="205" t="s">
        <v>132</v>
      </c>
      <c r="E177" s="206" t="s">
        <v>544</v>
      </c>
      <c r="F177" s="207" t="s">
        <v>545</v>
      </c>
      <c r="G177" s="208" t="s">
        <v>170</v>
      </c>
      <c r="H177" s="209">
        <v>4.9500000000000002</v>
      </c>
      <c r="I177" s="210"/>
      <c r="J177" s="211">
        <f>ROUND(I177*H177,2)</f>
        <v>0</v>
      </c>
      <c r="K177" s="207" t="s">
        <v>136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0.57499999999999996</v>
      </c>
      <c r="R177" s="214">
        <f>Q177*H177</f>
        <v>2.8462499999999999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137</v>
      </c>
      <c r="AT177" s="216" t="s">
        <v>132</v>
      </c>
      <c r="AU177" s="216" t="s">
        <v>82</v>
      </c>
      <c r="AY177" s="18" t="s">
        <v>130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137</v>
      </c>
      <c r="BM177" s="216" t="s">
        <v>546</v>
      </c>
    </row>
    <row r="178" s="2" customFormat="1">
      <c r="A178" s="39"/>
      <c r="B178" s="40"/>
      <c r="C178" s="41"/>
      <c r="D178" s="218" t="s">
        <v>139</v>
      </c>
      <c r="E178" s="41"/>
      <c r="F178" s="219" t="s">
        <v>547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82</v>
      </c>
    </row>
    <row r="179" s="2" customFormat="1">
      <c r="A179" s="39"/>
      <c r="B179" s="40"/>
      <c r="C179" s="41"/>
      <c r="D179" s="225" t="s">
        <v>275</v>
      </c>
      <c r="E179" s="41"/>
      <c r="F179" s="266" t="s">
        <v>548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275</v>
      </c>
      <c r="AU179" s="18" t="s">
        <v>82</v>
      </c>
    </row>
    <row r="180" s="15" customFormat="1">
      <c r="A180" s="15"/>
      <c r="B180" s="246"/>
      <c r="C180" s="247"/>
      <c r="D180" s="225" t="s">
        <v>141</v>
      </c>
      <c r="E180" s="248" t="s">
        <v>19</v>
      </c>
      <c r="F180" s="249" t="s">
        <v>482</v>
      </c>
      <c r="G180" s="247"/>
      <c r="H180" s="248" t="s">
        <v>19</v>
      </c>
      <c r="I180" s="250"/>
      <c r="J180" s="247"/>
      <c r="K180" s="247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141</v>
      </c>
      <c r="AU180" s="255" t="s">
        <v>82</v>
      </c>
      <c r="AV180" s="15" t="s">
        <v>80</v>
      </c>
      <c r="AW180" s="15" t="s">
        <v>34</v>
      </c>
      <c r="AX180" s="15" t="s">
        <v>72</v>
      </c>
      <c r="AY180" s="255" t="s">
        <v>130</v>
      </c>
    </row>
    <row r="181" s="13" customFormat="1">
      <c r="A181" s="13"/>
      <c r="B181" s="223"/>
      <c r="C181" s="224"/>
      <c r="D181" s="225" t="s">
        <v>141</v>
      </c>
      <c r="E181" s="226" t="s">
        <v>19</v>
      </c>
      <c r="F181" s="227" t="s">
        <v>488</v>
      </c>
      <c r="G181" s="224"/>
      <c r="H181" s="228">
        <v>4.9500000000000002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141</v>
      </c>
      <c r="AU181" s="234" t="s">
        <v>82</v>
      </c>
      <c r="AV181" s="13" t="s">
        <v>82</v>
      </c>
      <c r="AW181" s="13" t="s">
        <v>34</v>
      </c>
      <c r="AX181" s="13" t="s">
        <v>72</v>
      </c>
      <c r="AY181" s="234" t="s">
        <v>130</v>
      </c>
    </row>
    <row r="182" s="14" customFormat="1">
      <c r="A182" s="14"/>
      <c r="B182" s="235"/>
      <c r="C182" s="236"/>
      <c r="D182" s="225" t="s">
        <v>141</v>
      </c>
      <c r="E182" s="237" t="s">
        <v>19</v>
      </c>
      <c r="F182" s="238" t="s">
        <v>143</v>
      </c>
      <c r="G182" s="236"/>
      <c r="H182" s="239">
        <v>4.9500000000000002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141</v>
      </c>
      <c r="AU182" s="245" t="s">
        <v>82</v>
      </c>
      <c r="AV182" s="14" t="s">
        <v>137</v>
      </c>
      <c r="AW182" s="14" t="s">
        <v>4</v>
      </c>
      <c r="AX182" s="14" t="s">
        <v>80</v>
      </c>
      <c r="AY182" s="245" t="s">
        <v>130</v>
      </c>
    </row>
    <row r="183" s="2" customFormat="1" ht="24.15" customHeight="1">
      <c r="A183" s="39"/>
      <c r="B183" s="40"/>
      <c r="C183" s="205" t="s">
        <v>230</v>
      </c>
      <c r="D183" s="205" t="s">
        <v>132</v>
      </c>
      <c r="E183" s="206" t="s">
        <v>549</v>
      </c>
      <c r="F183" s="207" t="s">
        <v>550</v>
      </c>
      <c r="G183" s="208" t="s">
        <v>170</v>
      </c>
      <c r="H183" s="209">
        <v>4.9500000000000002</v>
      </c>
      <c r="I183" s="210"/>
      <c r="J183" s="211">
        <f>ROUND(I183*H183,2)</f>
        <v>0</v>
      </c>
      <c r="K183" s="207" t="s">
        <v>136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0.12966</v>
      </c>
      <c r="R183" s="214">
        <f>Q183*H183</f>
        <v>0.64181699999999997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137</v>
      </c>
      <c r="AT183" s="216" t="s">
        <v>132</v>
      </c>
      <c r="AU183" s="216" t="s">
        <v>82</v>
      </c>
      <c r="AY183" s="18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137</v>
      </c>
      <c r="BM183" s="216" t="s">
        <v>551</v>
      </c>
    </row>
    <row r="184" s="2" customFormat="1">
      <c r="A184" s="39"/>
      <c r="B184" s="40"/>
      <c r="C184" s="41"/>
      <c r="D184" s="218" t="s">
        <v>139</v>
      </c>
      <c r="E184" s="41"/>
      <c r="F184" s="219" t="s">
        <v>552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82</v>
      </c>
    </row>
    <row r="185" s="15" customFormat="1">
      <c r="A185" s="15"/>
      <c r="B185" s="246"/>
      <c r="C185" s="247"/>
      <c r="D185" s="225" t="s">
        <v>141</v>
      </c>
      <c r="E185" s="248" t="s">
        <v>19</v>
      </c>
      <c r="F185" s="249" t="s">
        <v>482</v>
      </c>
      <c r="G185" s="247"/>
      <c r="H185" s="248" t="s">
        <v>19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141</v>
      </c>
      <c r="AU185" s="255" t="s">
        <v>82</v>
      </c>
      <c r="AV185" s="15" t="s">
        <v>80</v>
      </c>
      <c r="AW185" s="15" t="s">
        <v>34</v>
      </c>
      <c r="AX185" s="15" t="s">
        <v>72</v>
      </c>
      <c r="AY185" s="255" t="s">
        <v>130</v>
      </c>
    </row>
    <row r="186" s="13" customFormat="1">
      <c r="A186" s="13"/>
      <c r="B186" s="223"/>
      <c r="C186" s="224"/>
      <c r="D186" s="225" t="s">
        <v>141</v>
      </c>
      <c r="E186" s="226" t="s">
        <v>19</v>
      </c>
      <c r="F186" s="227" t="s">
        <v>488</v>
      </c>
      <c r="G186" s="224"/>
      <c r="H186" s="228">
        <v>4.9500000000000002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141</v>
      </c>
      <c r="AU186" s="234" t="s">
        <v>82</v>
      </c>
      <c r="AV186" s="13" t="s">
        <v>82</v>
      </c>
      <c r="AW186" s="13" t="s">
        <v>34</v>
      </c>
      <c r="AX186" s="13" t="s">
        <v>72</v>
      </c>
      <c r="AY186" s="234" t="s">
        <v>130</v>
      </c>
    </row>
    <row r="187" s="14" customFormat="1">
      <c r="A187" s="14"/>
      <c r="B187" s="235"/>
      <c r="C187" s="236"/>
      <c r="D187" s="225" t="s">
        <v>141</v>
      </c>
      <c r="E187" s="237" t="s">
        <v>19</v>
      </c>
      <c r="F187" s="238" t="s">
        <v>143</v>
      </c>
      <c r="G187" s="236"/>
      <c r="H187" s="239">
        <v>4.9500000000000002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141</v>
      </c>
      <c r="AU187" s="245" t="s">
        <v>82</v>
      </c>
      <c r="AV187" s="14" t="s">
        <v>137</v>
      </c>
      <c r="AW187" s="14" t="s">
        <v>4</v>
      </c>
      <c r="AX187" s="14" t="s">
        <v>80</v>
      </c>
      <c r="AY187" s="245" t="s">
        <v>130</v>
      </c>
    </row>
    <row r="188" s="12" customFormat="1" ht="22.8" customHeight="1">
      <c r="A188" s="12"/>
      <c r="B188" s="189"/>
      <c r="C188" s="190"/>
      <c r="D188" s="191" t="s">
        <v>71</v>
      </c>
      <c r="E188" s="203" t="s">
        <v>166</v>
      </c>
      <c r="F188" s="203" t="s">
        <v>167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SUM(P189:P428)</f>
        <v>0</v>
      </c>
      <c r="Q188" s="197"/>
      <c r="R188" s="198">
        <f>SUM(R189:R428)</f>
        <v>34.45791781202</v>
      </c>
      <c r="S188" s="197"/>
      <c r="T188" s="199">
        <f>SUM(T189:T428)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80</v>
      </c>
      <c r="AT188" s="201" t="s">
        <v>71</v>
      </c>
      <c r="AU188" s="201" t="s">
        <v>80</v>
      </c>
      <c r="AY188" s="200" t="s">
        <v>130</v>
      </c>
      <c r="BK188" s="202">
        <f>SUM(BK189:BK428)</f>
        <v>0</v>
      </c>
    </row>
    <row r="189" s="2" customFormat="1" ht="37.8" customHeight="1">
      <c r="A189" s="39"/>
      <c r="B189" s="40"/>
      <c r="C189" s="205" t="s">
        <v>236</v>
      </c>
      <c r="D189" s="205" t="s">
        <v>132</v>
      </c>
      <c r="E189" s="206" t="s">
        <v>553</v>
      </c>
      <c r="F189" s="207" t="s">
        <v>554</v>
      </c>
      <c r="G189" s="208" t="s">
        <v>170</v>
      </c>
      <c r="H189" s="209">
        <v>3.9910000000000001</v>
      </c>
      <c r="I189" s="210"/>
      <c r="J189" s="211">
        <f>ROUND(I189*H189,2)</f>
        <v>0</v>
      </c>
      <c r="K189" s="207" t="s">
        <v>136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0.0113937</v>
      </c>
      <c r="R189" s="214">
        <f>Q189*H189</f>
        <v>0.045472256699999998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137</v>
      </c>
      <c r="AT189" s="216" t="s">
        <v>132</v>
      </c>
      <c r="AU189" s="216" t="s">
        <v>82</v>
      </c>
      <c r="AY189" s="18" t="s">
        <v>130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137</v>
      </c>
      <c r="BM189" s="216" t="s">
        <v>555</v>
      </c>
    </row>
    <row r="190" s="2" customFormat="1">
      <c r="A190" s="39"/>
      <c r="B190" s="40"/>
      <c r="C190" s="41"/>
      <c r="D190" s="218" t="s">
        <v>139</v>
      </c>
      <c r="E190" s="41"/>
      <c r="F190" s="219" t="s">
        <v>556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82</v>
      </c>
    </row>
    <row r="191" s="15" customFormat="1">
      <c r="A191" s="15"/>
      <c r="B191" s="246"/>
      <c r="C191" s="247"/>
      <c r="D191" s="225" t="s">
        <v>141</v>
      </c>
      <c r="E191" s="248" t="s">
        <v>19</v>
      </c>
      <c r="F191" s="249" t="s">
        <v>557</v>
      </c>
      <c r="G191" s="247"/>
      <c r="H191" s="248" t="s">
        <v>19</v>
      </c>
      <c r="I191" s="250"/>
      <c r="J191" s="247"/>
      <c r="K191" s="247"/>
      <c r="L191" s="251"/>
      <c r="M191" s="252"/>
      <c r="N191" s="253"/>
      <c r="O191" s="253"/>
      <c r="P191" s="253"/>
      <c r="Q191" s="253"/>
      <c r="R191" s="253"/>
      <c r="S191" s="253"/>
      <c r="T191" s="25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5" t="s">
        <v>141</v>
      </c>
      <c r="AU191" s="255" t="s">
        <v>82</v>
      </c>
      <c r="AV191" s="15" t="s">
        <v>80</v>
      </c>
      <c r="AW191" s="15" t="s">
        <v>34</v>
      </c>
      <c r="AX191" s="15" t="s">
        <v>72</v>
      </c>
      <c r="AY191" s="255" t="s">
        <v>130</v>
      </c>
    </row>
    <row r="192" s="13" customFormat="1">
      <c r="A192" s="13"/>
      <c r="B192" s="223"/>
      <c r="C192" s="224"/>
      <c r="D192" s="225" t="s">
        <v>141</v>
      </c>
      <c r="E192" s="226" t="s">
        <v>19</v>
      </c>
      <c r="F192" s="227" t="s">
        <v>558</v>
      </c>
      <c r="G192" s="224"/>
      <c r="H192" s="228">
        <v>3.9910000000000001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141</v>
      </c>
      <c r="AU192" s="234" t="s">
        <v>82</v>
      </c>
      <c r="AV192" s="13" t="s">
        <v>82</v>
      </c>
      <c r="AW192" s="13" t="s">
        <v>34</v>
      </c>
      <c r="AX192" s="13" t="s">
        <v>72</v>
      </c>
      <c r="AY192" s="234" t="s">
        <v>130</v>
      </c>
    </row>
    <row r="193" s="14" customFormat="1">
      <c r="A193" s="14"/>
      <c r="B193" s="235"/>
      <c r="C193" s="236"/>
      <c r="D193" s="225" t="s">
        <v>141</v>
      </c>
      <c r="E193" s="237" t="s">
        <v>19</v>
      </c>
      <c r="F193" s="238" t="s">
        <v>143</v>
      </c>
      <c r="G193" s="236"/>
      <c r="H193" s="239">
        <v>3.9910000000000001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141</v>
      </c>
      <c r="AU193" s="245" t="s">
        <v>82</v>
      </c>
      <c r="AV193" s="14" t="s">
        <v>137</v>
      </c>
      <c r="AW193" s="14" t="s">
        <v>4</v>
      </c>
      <c r="AX193" s="14" t="s">
        <v>80</v>
      </c>
      <c r="AY193" s="245" t="s">
        <v>130</v>
      </c>
    </row>
    <row r="194" s="2" customFormat="1" ht="16.5" customHeight="1">
      <c r="A194" s="39"/>
      <c r="B194" s="40"/>
      <c r="C194" s="256" t="s">
        <v>242</v>
      </c>
      <c r="D194" s="256" t="s">
        <v>218</v>
      </c>
      <c r="E194" s="257" t="s">
        <v>559</v>
      </c>
      <c r="F194" s="258" t="s">
        <v>560</v>
      </c>
      <c r="G194" s="259" t="s">
        <v>170</v>
      </c>
      <c r="H194" s="260">
        <v>4.0709999999999997</v>
      </c>
      <c r="I194" s="261"/>
      <c r="J194" s="262">
        <f>ROUND(I194*H194,2)</f>
        <v>0</v>
      </c>
      <c r="K194" s="258" t="s">
        <v>136</v>
      </c>
      <c r="L194" s="263"/>
      <c r="M194" s="264" t="s">
        <v>19</v>
      </c>
      <c r="N194" s="265" t="s">
        <v>43</v>
      </c>
      <c r="O194" s="85"/>
      <c r="P194" s="214">
        <f>O194*H194</f>
        <v>0</v>
      </c>
      <c r="Q194" s="214">
        <v>0.0047999999999999996</v>
      </c>
      <c r="R194" s="214">
        <f>Q194*H194</f>
        <v>0.019540799999999997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183</v>
      </c>
      <c r="AT194" s="216" t="s">
        <v>218</v>
      </c>
      <c r="AU194" s="216" t="s">
        <v>82</v>
      </c>
      <c r="AY194" s="18" t="s">
        <v>130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137</v>
      </c>
      <c r="BM194" s="216" t="s">
        <v>561</v>
      </c>
    </row>
    <row r="195" s="13" customFormat="1">
      <c r="A195" s="13"/>
      <c r="B195" s="223"/>
      <c r="C195" s="224"/>
      <c r="D195" s="225" t="s">
        <v>141</v>
      </c>
      <c r="E195" s="226" t="s">
        <v>19</v>
      </c>
      <c r="F195" s="227" t="s">
        <v>562</v>
      </c>
      <c r="G195" s="224"/>
      <c r="H195" s="228">
        <v>4.0709999999999997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141</v>
      </c>
      <c r="AU195" s="234" t="s">
        <v>82</v>
      </c>
      <c r="AV195" s="13" t="s">
        <v>82</v>
      </c>
      <c r="AW195" s="13" t="s">
        <v>34</v>
      </c>
      <c r="AX195" s="13" t="s">
        <v>80</v>
      </c>
      <c r="AY195" s="234" t="s">
        <v>130</v>
      </c>
    </row>
    <row r="196" s="2" customFormat="1" ht="37.8" customHeight="1">
      <c r="A196" s="39"/>
      <c r="B196" s="40"/>
      <c r="C196" s="205" t="s">
        <v>247</v>
      </c>
      <c r="D196" s="205" t="s">
        <v>132</v>
      </c>
      <c r="E196" s="206" t="s">
        <v>563</v>
      </c>
      <c r="F196" s="207" t="s">
        <v>564</v>
      </c>
      <c r="G196" s="208" t="s">
        <v>170</v>
      </c>
      <c r="H196" s="209">
        <v>25.314</v>
      </c>
      <c r="I196" s="210"/>
      <c r="J196" s="211">
        <f>ROUND(I196*H196,2)</f>
        <v>0</v>
      </c>
      <c r="K196" s="207" t="s">
        <v>136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0.0086761600000000005</v>
      </c>
      <c r="R196" s="214">
        <f>Q196*H196</f>
        <v>0.21962831424000001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137</v>
      </c>
      <c r="AT196" s="216" t="s">
        <v>132</v>
      </c>
      <c r="AU196" s="216" t="s">
        <v>82</v>
      </c>
      <c r="AY196" s="18" t="s">
        <v>130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137</v>
      </c>
      <c r="BM196" s="216" t="s">
        <v>565</v>
      </c>
    </row>
    <row r="197" s="2" customFormat="1">
      <c r="A197" s="39"/>
      <c r="B197" s="40"/>
      <c r="C197" s="41"/>
      <c r="D197" s="218" t="s">
        <v>139</v>
      </c>
      <c r="E197" s="41"/>
      <c r="F197" s="219" t="s">
        <v>566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139</v>
      </c>
      <c r="AU197" s="18" t="s">
        <v>82</v>
      </c>
    </row>
    <row r="198" s="15" customFormat="1">
      <c r="A198" s="15"/>
      <c r="B198" s="246"/>
      <c r="C198" s="247"/>
      <c r="D198" s="225" t="s">
        <v>141</v>
      </c>
      <c r="E198" s="248" t="s">
        <v>19</v>
      </c>
      <c r="F198" s="249" t="s">
        <v>203</v>
      </c>
      <c r="G198" s="247"/>
      <c r="H198" s="248" t="s">
        <v>19</v>
      </c>
      <c r="I198" s="250"/>
      <c r="J198" s="247"/>
      <c r="K198" s="247"/>
      <c r="L198" s="251"/>
      <c r="M198" s="252"/>
      <c r="N198" s="253"/>
      <c r="O198" s="253"/>
      <c r="P198" s="253"/>
      <c r="Q198" s="253"/>
      <c r="R198" s="253"/>
      <c r="S198" s="253"/>
      <c r="T198" s="25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5" t="s">
        <v>141</v>
      </c>
      <c r="AU198" s="255" t="s">
        <v>82</v>
      </c>
      <c r="AV198" s="15" t="s">
        <v>80</v>
      </c>
      <c r="AW198" s="15" t="s">
        <v>34</v>
      </c>
      <c r="AX198" s="15" t="s">
        <v>72</v>
      </c>
      <c r="AY198" s="255" t="s">
        <v>130</v>
      </c>
    </row>
    <row r="199" s="13" customFormat="1">
      <c r="A199" s="13"/>
      <c r="B199" s="223"/>
      <c r="C199" s="224"/>
      <c r="D199" s="225" t="s">
        <v>141</v>
      </c>
      <c r="E199" s="226" t="s">
        <v>19</v>
      </c>
      <c r="F199" s="227" t="s">
        <v>567</v>
      </c>
      <c r="G199" s="224"/>
      <c r="H199" s="228">
        <v>18.645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141</v>
      </c>
      <c r="AU199" s="234" t="s">
        <v>82</v>
      </c>
      <c r="AV199" s="13" t="s">
        <v>82</v>
      </c>
      <c r="AW199" s="13" t="s">
        <v>34</v>
      </c>
      <c r="AX199" s="13" t="s">
        <v>72</v>
      </c>
      <c r="AY199" s="234" t="s">
        <v>130</v>
      </c>
    </row>
    <row r="200" s="15" customFormat="1">
      <c r="A200" s="15"/>
      <c r="B200" s="246"/>
      <c r="C200" s="247"/>
      <c r="D200" s="225" t="s">
        <v>141</v>
      </c>
      <c r="E200" s="248" t="s">
        <v>19</v>
      </c>
      <c r="F200" s="249" t="s">
        <v>523</v>
      </c>
      <c r="G200" s="247"/>
      <c r="H200" s="248" t="s">
        <v>19</v>
      </c>
      <c r="I200" s="250"/>
      <c r="J200" s="247"/>
      <c r="K200" s="247"/>
      <c r="L200" s="251"/>
      <c r="M200" s="252"/>
      <c r="N200" s="253"/>
      <c r="O200" s="253"/>
      <c r="P200" s="253"/>
      <c r="Q200" s="253"/>
      <c r="R200" s="253"/>
      <c r="S200" s="253"/>
      <c r="T200" s="25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5" t="s">
        <v>141</v>
      </c>
      <c r="AU200" s="255" t="s">
        <v>82</v>
      </c>
      <c r="AV200" s="15" t="s">
        <v>80</v>
      </c>
      <c r="AW200" s="15" t="s">
        <v>34</v>
      </c>
      <c r="AX200" s="15" t="s">
        <v>72</v>
      </c>
      <c r="AY200" s="255" t="s">
        <v>130</v>
      </c>
    </row>
    <row r="201" s="13" customFormat="1">
      <c r="A201" s="13"/>
      <c r="B201" s="223"/>
      <c r="C201" s="224"/>
      <c r="D201" s="225" t="s">
        <v>141</v>
      </c>
      <c r="E201" s="226" t="s">
        <v>19</v>
      </c>
      <c r="F201" s="227" t="s">
        <v>524</v>
      </c>
      <c r="G201" s="224"/>
      <c r="H201" s="228">
        <v>6.6689999999999996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141</v>
      </c>
      <c r="AU201" s="234" t="s">
        <v>82</v>
      </c>
      <c r="AV201" s="13" t="s">
        <v>82</v>
      </c>
      <c r="AW201" s="13" t="s">
        <v>34</v>
      </c>
      <c r="AX201" s="13" t="s">
        <v>72</v>
      </c>
      <c r="AY201" s="234" t="s">
        <v>130</v>
      </c>
    </row>
    <row r="202" s="14" customFormat="1">
      <c r="A202" s="14"/>
      <c r="B202" s="235"/>
      <c r="C202" s="236"/>
      <c r="D202" s="225" t="s">
        <v>141</v>
      </c>
      <c r="E202" s="237" t="s">
        <v>19</v>
      </c>
      <c r="F202" s="238" t="s">
        <v>143</v>
      </c>
      <c r="G202" s="236"/>
      <c r="H202" s="239">
        <v>25.314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141</v>
      </c>
      <c r="AU202" s="245" t="s">
        <v>82</v>
      </c>
      <c r="AV202" s="14" t="s">
        <v>137</v>
      </c>
      <c r="AW202" s="14" t="s">
        <v>4</v>
      </c>
      <c r="AX202" s="14" t="s">
        <v>80</v>
      </c>
      <c r="AY202" s="245" t="s">
        <v>130</v>
      </c>
    </row>
    <row r="203" s="2" customFormat="1" ht="16.5" customHeight="1">
      <c r="A203" s="39"/>
      <c r="B203" s="40"/>
      <c r="C203" s="256" t="s">
        <v>253</v>
      </c>
      <c r="D203" s="256" t="s">
        <v>218</v>
      </c>
      <c r="E203" s="257" t="s">
        <v>568</v>
      </c>
      <c r="F203" s="258" t="s">
        <v>569</v>
      </c>
      <c r="G203" s="259" t="s">
        <v>170</v>
      </c>
      <c r="H203" s="260">
        <v>25.82</v>
      </c>
      <c r="I203" s="261"/>
      <c r="J203" s="262">
        <f>ROUND(I203*H203,2)</f>
        <v>0</v>
      </c>
      <c r="K203" s="258" t="s">
        <v>136</v>
      </c>
      <c r="L203" s="263"/>
      <c r="M203" s="264" t="s">
        <v>19</v>
      </c>
      <c r="N203" s="265" t="s">
        <v>43</v>
      </c>
      <c r="O203" s="85"/>
      <c r="P203" s="214">
        <f>O203*H203</f>
        <v>0</v>
      </c>
      <c r="Q203" s="214">
        <v>0.0063</v>
      </c>
      <c r="R203" s="214">
        <f>Q203*H203</f>
        <v>0.16266600000000001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183</v>
      </c>
      <c r="AT203" s="216" t="s">
        <v>218</v>
      </c>
      <c r="AU203" s="216" t="s">
        <v>82</v>
      </c>
      <c r="AY203" s="18" t="s">
        <v>130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137</v>
      </c>
      <c r="BM203" s="216" t="s">
        <v>570</v>
      </c>
    </row>
    <row r="204" s="13" customFormat="1">
      <c r="A204" s="13"/>
      <c r="B204" s="223"/>
      <c r="C204" s="224"/>
      <c r="D204" s="225" t="s">
        <v>141</v>
      </c>
      <c r="E204" s="226" t="s">
        <v>19</v>
      </c>
      <c r="F204" s="227" t="s">
        <v>571</v>
      </c>
      <c r="G204" s="224"/>
      <c r="H204" s="228">
        <v>25.82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141</v>
      </c>
      <c r="AU204" s="234" t="s">
        <v>82</v>
      </c>
      <c r="AV204" s="13" t="s">
        <v>82</v>
      </c>
      <c r="AW204" s="13" t="s">
        <v>34</v>
      </c>
      <c r="AX204" s="13" t="s">
        <v>80</v>
      </c>
      <c r="AY204" s="234" t="s">
        <v>130</v>
      </c>
    </row>
    <row r="205" s="2" customFormat="1" ht="37.8" customHeight="1">
      <c r="A205" s="39"/>
      <c r="B205" s="40"/>
      <c r="C205" s="205" t="s">
        <v>7</v>
      </c>
      <c r="D205" s="205" t="s">
        <v>132</v>
      </c>
      <c r="E205" s="206" t="s">
        <v>572</v>
      </c>
      <c r="F205" s="207" t="s">
        <v>573</v>
      </c>
      <c r="G205" s="208" t="s">
        <v>170</v>
      </c>
      <c r="H205" s="209">
        <v>487.64299999999997</v>
      </c>
      <c r="I205" s="210"/>
      <c r="J205" s="211">
        <f>ROUND(I205*H205,2)</f>
        <v>0</v>
      </c>
      <c r="K205" s="207" t="s">
        <v>136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0.01167696</v>
      </c>
      <c r="R205" s="214">
        <f>Q205*H205</f>
        <v>5.6941878052799995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137</v>
      </c>
      <c r="AT205" s="216" t="s">
        <v>132</v>
      </c>
      <c r="AU205" s="216" t="s">
        <v>82</v>
      </c>
      <c r="AY205" s="18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137</v>
      </c>
      <c r="BM205" s="216" t="s">
        <v>574</v>
      </c>
    </row>
    <row r="206" s="2" customFormat="1">
      <c r="A206" s="39"/>
      <c r="B206" s="40"/>
      <c r="C206" s="41"/>
      <c r="D206" s="218" t="s">
        <v>139</v>
      </c>
      <c r="E206" s="41"/>
      <c r="F206" s="219" t="s">
        <v>575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82</v>
      </c>
    </row>
    <row r="207" s="15" customFormat="1">
      <c r="A207" s="15"/>
      <c r="B207" s="246"/>
      <c r="C207" s="247"/>
      <c r="D207" s="225" t="s">
        <v>141</v>
      </c>
      <c r="E207" s="248" t="s">
        <v>19</v>
      </c>
      <c r="F207" s="249" t="s">
        <v>576</v>
      </c>
      <c r="G207" s="247"/>
      <c r="H207" s="248" t="s">
        <v>19</v>
      </c>
      <c r="I207" s="250"/>
      <c r="J207" s="247"/>
      <c r="K207" s="247"/>
      <c r="L207" s="251"/>
      <c r="M207" s="252"/>
      <c r="N207" s="253"/>
      <c r="O207" s="253"/>
      <c r="P207" s="253"/>
      <c r="Q207" s="253"/>
      <c r="R207" s="253"/>
      <c r="S207" s="253"/>
      <c r="T207" s="25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5" t="s">
        <v>141</v>
      </c>
      <c r="AU207" s="255" t="s">
        <v>82</v>
      </c>
      <c r="AV207" s="15" t="s">
        <v>80</v>
      </c>
      <c r="AW207" s="15" t="s">
        <v>34</v>
      </c>
      <c r="AX207" s="15" t="s">
        <v>72</v>
      </c>
      <c r="AY207" s="255" t="s">
        <v>130</v>
      </c>
    </row>
    <row r="208" s="13" customFormat="1">
      <c r="A208" s="13"/>
      <c r="B208" s="223"/>
      <c r="C208" s="224"/>
      <c r="D208" s="225" t="s">
        <v>141</v>
      </c>
      <c r="E208" s="226" t="s">
        <v>19</v>
      </c>
      <c r="F208" s="227" t="s">
        <v>577</v>
      </c>
      <c r="G208" s="224"/>
      <c r="H208" s="228">
        <v>612.72299999999996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141</v>
      </c>
      <c r="AU208" s="234" t="s">
        <v>82</v>
      </c>
      <c r="AV208" s="13" t="s">
        <v>82</v>
      </c>
      <c r="AW208" s="13" t="s">
        <v>34</v>
      </c>
      <c r="AX208" s="13" t="s">
        <v>72</v>
      </c>
      <c r="AY208" s="234" t="s">
        <v>130</v>
      </c>
    </row>
    <row r="209" s="15" customFormat="1">
      <c r="A209" s="15"/>
      <c r="B209" s="246"/>
      <c r="C209" s="247"/>
      <c r="D209" s="225" t="s">
        <v>141</v>
      </c>
      <c r="E209" s="248" t="s">
        <v>19</v>
      </c>
      <c r="F209" s="249" t="s">
        <v>176</v>
      </c>
      <c r="G209" s="247"/>
      <c r="H209" s="248" t="s">
        <v>19</v>
      </c>
      <c r="I209" s="250"/>
      <c r="J209" s="247"/>
      <c r="K209" s="247"/>
      <c r="L209" s="251"/>
      <c r="M209" s="252"/>
      <c r="N209" s="253"/>
      <c r="O209" s="253"/>
      <c r="P209" s="253"/>
      <c r="Q209" s="253"/>
      <c r="R209" s="253"/>
      <c r="S209" s="253"/>
      <c r="T209" s="25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5" t="s">
        <v>141</v>
      </c>
      <c r="AU209" s="255" t="s">
        <v>82</v>
      </c>
      <c r="AV209" s="15" t="s">
        <v>80</v>
      </c>
      <c r="AW209" s="15" t="s">
        <v>34</v>
      </c>
      <c r="AX209" s="15" t="s">
        <v>72</v>
      </c>
      <c r="AY209" s="255" t="s">
        <v>130</v>
      </c>
    </row>
    <row r="210" s="13" customFormat="1">
      <c r="A210" s="13"/>
      <c r="B210" s="223"/>
      <c r="C210" s="224"/>
      <c r="D210" s="225" t="s">
        <v>141</v>
      </c>
      <c r="E210" s="226" t="s">
        <v>19</v>
      </c>
      <c r="F210" s="227" t="s">
        <v>578</v>
      </c>
      <c r="G210" s="224"/>
      <c r="H210" s="228">
        <v>-55.695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141</v>
      </c>
      <c r="AU210" s="234" t="s">
        <v>82</v>
      </c>
      <c r="AV210" s="13" t="s">
        <v>82</v>
      </c>
      <c r="AW210" s="13" t="s">
        <v>34</v>
      </c>
      <c r="AX210" s="13" t="s">
        <v>72</v>
      </c>
      <c r="AY210" s="234" t="s">
        <v>130</v>
      </c>
    </row>
    <row r="211" s="13" customFormat="1">
      <c r="A211" s="13"/>
      <c r="B211" s="223"/>
      <c r="C211" s="224"/>
      <c r="D211" s="225" t="s">
        <v>141</v>
      </c>
      <c r="E211" s="226" t="s">
        <v>19</v>
      </c>
      <c r="F211" s="227" t="s">
        <v>579</v>
      </c>
      <c r="G211" s="224"/>
      <c r="H211" s="228">
        <v>-64.584999999999994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141</v>
      </c>
      <c r="AU211" s="234" t="s">
        <v>82</v>
      </c>
      <c r="AV211" s="13" t="s">
        <v>82</v>
      </c>
      <c r="AW211" s="13" t="s">
        <v>34</v>
      </c>
      <c r="AX211" s="13" t="s">
        <v>72</v>
      </c>
      <c r="AY211" s="234" t="s">
        <v>130</v>
      </c>
    </row>
    <row r="212" s="13" customFormat="1">
      <c r="A212" s="13"/>
      <c r="B212" s="223"/>
      <c r="C212" s="224"/>
      <c r="D212" s="225" t="s">
        <v>141</v>
      </c>
      <c r="E212" s="226" t="s">
        <v>19</v>
      </c>
      <c r="F212" s="227" t="s">
        <v>580</v>
      </c>
      <c r="G212" s="224"/>
      <c r="H212" s="228">
        <v>-4.7999999999999998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141</v>
      </c>
      <c r="AU212" s="234" t="s">
        <v>82</v>
      </c>
      <c r="AV212" s="13" t="s">
        <v>82</v>
      </c>
      <c r="AW212" s="13" t="s">
        <v>34</v>
      </c>
      <c r="AX212" s="13" t="s">
        <v>72</v>
      </c>
      <c r="AY212" s="234" t="s">
        <v>130</v>
      </c>
    </row>
    <row r="213" s="14" customFormat="1">
      <c r="A213" s="14"/>
      <c r="B213" s="235"/>
      <c r="C213" s="236"/>
      <c r="D213" s="225" t="s">
        <v>141</v>
      </c>
      <c r="E213" s="237" t="s">
        <v>19</v>
      </c>
      <c r="F213" s="238" t="s">
        <v>143</v>
      </c>
      <c r="G213" s="236"/>
      <c r="H213" s="239">
        <v>487.64299999999992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141</v>
      </c>
      <c r="AU213" s="245" t="s">
        <v>82</v>
      </c>
      <c r="AV213" s="14" t="s">
        <v>137</v>
      </c>
      <c r="AW213" s="14" t="s">
        <v>4</v>
      </c>
      <c r="AX213" s="14" t="s">
        <v>80</v>
      </c>
      <c r="AY213" s="245" t="s">
        <v>130</v>
      </c>
    </row>
    <row r="214" s="2" customFormat="1" ht="16.5" customHeight="1">
      <c r="A214" s="39"/>
      <c r="B214" s="40"/>
      <c r="C214" s="256" t="s">
        <v>264</v>
      </c>
      <c r="D214" s="256" t="s">
        <v>218</v>
      </c>
      <c r="E214" s="257" t="s">
        <v>581</v>
      </c>
      <c r="F214" s="258" t="s">
        <v>582</v>
      </c>
      <c r="G214" s="259" t="s">
        <v>170</v>
      </c>
      <c r="H214" s="260">
        <v>512.02499999999998</v>
      </c>
      <c r="I214" s="261"/>
      <c r="J214" s="262">
        <f>ROUND(I214*H214,2)</f>
        <v>0</v>
      </c>
      <c r="K214" s="258" t="s">
        <v>136</v>
      </c>
      <c r="L214" s="263"/>
      <c r="M214" s="264" t="s">
        <v>19</v>
      </c>
      <c r="N214" s="265" t="s">
        <v>43</v>
      </c>
      <c r="O214" s="85"/>
      <c r="P214" s="214">
        <f>O214*H214</f>
        <v>0</v>
      </c>
      <c r="Q214" s="214">
        <v>0.028000000000000001</v>
      </c>
      <c r="R214" s="214">
        <f>Q214*H214</f>
        <v>14.3367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183</v>
      </c>
      <c r="AT214" s="216" t="s">
        <v>218</v>
      </c>
      <c r="AU214" s="216" t="s">
        <v>82</v>
      </c>
      <c r="AY214" s="18" t="s">
        <v>130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137</v>
      </c>
      <c r="BM214" s="216" t="s">
        <v>583</v>
      </c>
    </row>
    <row r="215" s="13" customFormat="1">
      <c r="A215" s="13"/>
      <c r="B215" s="223"/>
      <c r="C215" s="224"/>
      <c r="D215" s="225" t="s">
        <v>141</v>
      </c>
      <c r="E215" s="226" t="s">
        <v>19</v>
      </c>
      <c r="F215" s="227" t="s">
        <v>584</v>
      </c>
      <c r="G215" s="224"/>
      <c r="H215" s="228">
        <v>512.02499999999998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141</v>
      </c>
      <c r="AU215" s="234" t="s">
        <v>82</v>
      </c>
      <c r="AV215" s="13" t="s">
        <v>82</v>
      </c>
      <c r="AW215" s="13" t="s">
        <v>34</v>
      </c>
      <c r="AX215" s="13" t="s">
        <v>80</v>
      </c>
      <c r="AY215" s="234" t="s">
        <v>130</v>
      </c>
    </row>
    <row r="216" s="2" customFormat="1" ht="24.15" customHeight="1">
      <c r="A216" s="39"/>
      <c r="B216" s="40"/>
      <c r="C216" s="205" t="s">
        <v>270</v>
      </c>
      <c r="D216" s="205" t="s">
        <v>132</v>
      </c>
      <c r="E216" s="206" t="s">
        <v>585</v>
      </c>
      <c r="F216" s="207" t="s">
        <v>586</v>
      </c>
      <c r="G216" s="208" t="s">
        <v>170</v>
      </c>
      <c r="H216" s="209">
        <v>487.64299999999997</v>
      </c>
      <c r="I216" s="210"/>
      <c r="J216" s="211">
        <f>ROUND(I216*H216,2)</f>
        <v>0</v>
      </c>
      <c r="K216" s="207" t="s">
        <v>136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8.0599999999999994E-05</v>
      </c>
      <c r="R216" s="214">
        <f>Q216*H216</f>
        <v>0.039304025799999996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137</v>
      </c>
      <c r="AT216" s="216" t="s">
        <v>132</v>
      </c>
      <c r="AU216" s="216" t="s">
        <v>82</v>
      </c>
      <c r="AY216" s="18" t="s">
        <v>130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137</v>
      </c>
      <c r="BM216" s="216" t="s">
        <v>587</v>
      </c>
    </row>
    <row r="217" s="2" customFormat="1">
      <c r="A217" s="39"/>
      <c r="B217" s="40"/>
      <c r="C217" s="41"/>
      <c r="D217" s="218" t="s">
        <v>139</v>
      </c>
      <c r="E217" s="41"/>
      <c r="F217" s="219" t="s">
        <v>588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139</v>
      </c>
      <c r="AU217" s="18" t="s">
        <v>82</v>
      </c>
    </row>
    <row r="218" s="2" customFormat="1" ht="37.8" customHeight="1">
      <c r="A218" s="39"/>
      <c r="B218" s="40"/>
      <c r="C218" s="205" t="s">
        <v>278</v>
      </c>
      <c r="D218" s="205" t="s">
        <v>132</v>
      </c>
      <c r="E218" s="206" t="s">
        <v>589</v>
      </c>
      <c r="F218" s="207" t="s">
        <v>590</v>
      </c>
      <c r="G218" s="208" t="s">
        <v>213</v>
      </c>
      <c r="H218" s="209">
        <v>228.34999999999999</v>
      </c>
      <c r="I218" s="210"/>
      <c r="J218" s="211">
        <f>ROUND(I218*H218,2)</f>
        <v>0</v>
      </c>
      <c r="K218" s="207" t="s">
        <v>136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0.001758</v>
      </c>
      <c r="R218" s="214">
        <f>Q218*H218</f>
        <v>0.4014393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137</v>
      </c>
      <c r="AT218" s="216" t="s">
        <v>132</v>
      </c>
      <c r="AU218" s="216" t="s">
        <v>82</v>
      </c>
      <c r="AY218" s="18" t="s">
        <v>130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137</v>
      </c>
      <c r="BM218" s="216" t="s">
        <v>591</v>
      </c>
    </row>
    <row r="219" s="2" customFormat="1">
      <c r="A219" s="39"/>
      <c r="B219" s="40"/>
      <c r="C219" s="41"/>
      <c r="D219" s="218" t="s">
        <v>139</v>
      </c>
      <c r="E219" s="41"/>
      <c r="F219" s="219" t="s">
        <v>592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139</v>
      </c>
      <c r="AU219" s="18" t="s">
        <v>82</v>
      </c>
    </row>
    <row r="220" s="13" customFormat="1">
      <c r="A220" s="13"/>
      <c r="B220" s="223"/>
      <c r="C220" s="224"/>
      <c r="D220" s="225" t="s">
        <v>141</v>
      </c>
      <c r="E220" s="226" t="s">
        <v>19</v>
      </c>
      <c r="F220" s="227" t="s">
        <v>593</v>
      </c>
      <c r="G220" s="224"/>
      <c r="H220" s="228">
        <v>113.7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141</v>
      </c>
      <c r="AU220" s="234" t="s">
        <v>82</v>
      </c>
      <c r="AV220" s="13" t="s">
        <v>82</v>
      </c>
      <c r="AW220" s="13" t="s">
        <v>34</v>
      </c>
      <c r="AX220" s="13" t="s">
        <v>72</v>
      </c>
      <c r="AY220" s="234" t="s">
        <v>130</v>
      </c>
    </row>
    <row r="221" s="13" customFormat="1">
      <c r="A221" s="13"/>
      <c r="B221" s="223"/>
      <c r="C221" s="224"/>
      <c r="D221" s="225" t="s">
        <v>141</v>
      </c>
      <c r="E221" s="226" t="s">
        <v>19</v>
      </c>
      <c r="F221" s="227" t="s">
        <v>594</v>
      </c>
      <c r="G221" s="224"/>
      <c r="H221" s="228">
        <v>103.05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141</v>
      </c>
      <c r="AU221" s="234" t="s">
        <v>82</v>
      </c>
      <c r="AV221" s="13" t="s">
        <v>82</v>
      </c>
      <c r="AW221" s="13" t="s">
        <v>34</v>
      </c>
      <c r="AX221" s="13" t="s">
        <v>72</v>
      </c>
      <c r="AY221" s="234" t="s">
        <v>130</v>
      </c>
    </row>
    <row r="222" s="13" customFormat="1">
      <c r="A222" s="13"/>
      <c r="B222" s="223"/>
      <c r="C222" s="224"/>
      <c r="D222" s="225" t="s">
        <v>141</v>
      </c>
      <c r="E222" s="226" t="s">
        <v>19</v>
      </c>
      <c r="F222" s="227" t="s">
        <v>595</v>
      </c>
      <c r="G222" s="224"/>
      <c r="H222" s="228">
        <v>11.6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141</v>
      </c>
      <c r="AU222" s="234" t="s">
        <v>82</v>
      </c>
      <c r="AV222" s="13" t="s">
        <v>82</v>
      </c>
      <c r="AW222" s="13" t="s">
        <v>34</v>
      </c>
      <c r="AX222" s="13" t="s">
        <v>72</v>
      </c>
      <c r="AY222" s="234" t="s">
        <v>130</v>
      </c>
    </row>
    <row r="223" s="14" customFormat="1">
      <c r="A223" s="14"/>
      <c r="B223" s="235"/>
      <c r="C223" s="236"/>
      <c r="D223" s="225" t="s">
        <v>141</v>
      </c>
      <c r="E223" s="237" t="s">
        <v>19</v>
      </c>
      <c r="F223" s="238" t="s">
        <v>143</v>
      </c>
      <c r="G223" s="236"/>
      <c r="H223" s="239">
        <v>228.34999999999999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141</v>
      </c>
      <c r="AU223" s="245" t="s">
        <v>82</v>
      </c>
      <c r="AV223" s="14" t="s">
        <v>137</v>
      </c>
      <c r="AW223" s="14" t="s">
        <v>4</v>
      </c>
      <c r="AX223" s="14" t="s">
        <v>80</v>
      </c>
      <c r="AY223" s="245" t="s">
        <v>130</v>
      </c>
    </row>
    <row r="224" s="2" customFormat="1" ht="24.15" customHeight="1">
      <c r="A224" s="39"/>
      <c r="B224" s="40"/>
      <c r="C224" s="256" t="s">
        <v>285</v>
      </c>
      <c r="D224" s="256" t="s">
        <v>218</v>
      </c>
      <c r="E224" s="257" t="s">
        <v>596</v>
      </c>
      <c r="F224" s="258" t="s">
        <v>597</v>
      </c>
      <c r="G224" s="259" t="s">
        <v>170</v>
      </c>
      <c r="H224" s="260">
        <v>34.938000000000002</v>
      </c>
      <c r="I224" s="261"/>
      <c r="J224" s="262">
        <f>ROUND(I224*H224,2)</f>
        <v>0</v>
      </c>
      <c r="K224" s="258" t="s">
        <v>19</v>
      </c>
      <c r="L224" s="263"/>
      <c r="M224" s="264" t="s">
        <v>19</v>
      </c>
      <c r="N224" s="265" t="s">
        <v>43</v>
      </c>
      <c r="O224" s="85"/>
      <c r="P224" s="214">
        <f>O224*H224</f>
        <v>0</v>
      </c>
      <c r="Q224" s="214">
        <v>0.0047999999999999996</v>
      </c>
      <c r="R224" s="214">
        <f>Q224*H224</f>
        <v>0.1677024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183</v>
      </c>
      <c r="AT224" s="216" t="s">
        <v>218</v>
      </c>
      <c r="AU224" s="216" t="s">
        <v>82</v>
      </c>
      <c r="AY224" s="18" t="s">
        <v>130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137</v>
      </c>
      <c r="BM224" s="216" t="s">
        <v>598</v>
      </c>
    </row>
    <row r="225" s="13" customFormat="1">
      <c r="A225" s="13"/>
      <c r="B225" s="223"/>
      <c r="C225" s="224"/>
      <c r="D225" s="225" t="s">
        <v>141</v>
      </c>
      <c r="E225" s="226" t="s">
        <v>19</v>
      </c>
      <c r="F225" s="227" t="s">
        <v>599</v>
      </c>
      <c r="G225" s="224"/>
      <c r="H225" s="228">
        <v>17.055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141</v>
      </c>
      <c r="AU225" s="234" t="s">
        <v>82</v>
      </c>
      <c r="AV225" s="13" t="s">
        <v>82</v>
      </c>
      <c r="AW225" s="13" t="s">
        <v>34</v>
      </c>
      <c r="AX225" s="13" t="s">
        <v>72</v>
      </c>
      <c r="AY225" s="234" t="s">
        <v>130</v>
      </c>
    </row>
    <row r="226" s="13" customFormat="1">
      <c r="A226" s="13"/>
      <c r="B226" s="223"/>
      <c r="C226" s="224"/>
      <c r="D226" s="225" t="s">
        <v>141</v>
      </c>
      <c r="E226" s="226" t="s">
        <v>19</v>
      </c>
      <c r="F226" s="227" t="s">
        <v>600</v>
      </c>
      <c r="G226" s="224"/>
      <c r="H226" s="228">
        <v>15.458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141</v>
      </c>
      <c r="AU226" s="234" t="s">
        <v>82</v>
      </c>
      <c r="AV226" s="13" t="s">
        <v>82</v>
      </c>
      <c r="AW226" s="13" t="s">
        <v>34</v>
      </c>
      <c r="AX226" s="13" t="s">
        <v>72</v>
      </c>
      <c r="AY226" s="234" t="s">
        <v>130</v>
      </c>
    </row>
    <row r="227" s="13" customFormat="1">
      <c r="A227" s="13"/>
      <c r="B227" s="223"/>
      <c r="C227" s="224"/>
      <c r="D227" s="225" t="s">
        <v>141</v>
      </c>
      <c r="E227" s="226" t="s">
        <v>19</v>
      </c>
      <c r="F227" s="227" t="s">
        <v>601</v>
      </c>
      <c r="G227" s="224"/>
      <c r="H227" s="228">
        <v>1.74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141</v>
      </c>
      <c r="AU227" s="234" t="s">
        <v>82</v>
      </c>
      <c r="AV227" s="13" t="s">
        <v>82</v>
      </c>
      <c r="AW227" s="13" t="s">
        <v>34</v>
      </c>
      <c r="AX227" s="13" t="s">
        <v>72</v>
      </c>
      <c r="AY227" s="234" t="s">
        <v>130</v>
      </c>
    </row>
    <row r="228" s="13" customFormat="1">
      <c r="A228" s="13"/>
      <c r="B228" s="223"/>
      <c r="C228" s="224"/>
      <c r="D228" s="225" t="s">
        <v>141</v>
      </c>
      <c r="E228" s="226" t="s">
        <v>19</v>
      </c>
      <c r="F228" s="227" t="s">
        <v>602</v>
      </c>
      <c r="G228" s="224"/>
      <c r="H228" s="228">
        <v>34.938000000000002</v>
      </c>
      <c r="I228" s="229"/>
      <c r="J228" s="224"/>
      <c r="K228" s="224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141</v>
      </c>
      <c r="AU228" s="234" t="s">
        <v>82</v>
      </c>
      <c r="AV228" s="13" t="s">
        <v>82</v>
      </c>
      <c r="AW228" s="13" t="s">
        <v>34</v>
      </c>
      <c r="AX228" s="13" t="s">
        <v>80</v>
      </c>
      <c r="AY228" s="234" t="s">
        <v>130</v>
      </c>
    </row>
    <row r="229" s="2" customFormat="1" ht="24.15" customHeight="1">
      <c r="A229" s="39"/>
      <c r="B229" s="40"/>
      <c r="C229" s="205" t="s">
        <v>291</v>
      </c>
      <c r="D229" s="205" t="s">
        <v>132</v>
      </c>
      <c r="E229" s="206" t="s">
        <v>603</v>
      </c>
      <c r="F229" s="207" t="s">
        <v>604</v>
      </c>
      <c r="G229" s="208" t="s">
        <v>338</v>
      </c>
      <c r="H229" s="209">
        <v>50</v>
      </c>
      <c r="I229" s="210"/>
      <c r="J229" s="211">
        <f>ROUND(I229*H229,2)</f>
        <v>0</v>
      </c>
      <c r="K229" s="207" t="s">
        <v>136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2.3E-07</v>
      </c>
      <c r="R229" s="214">
        <f>Q229*H229</f>
        <v>1.15E-05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137</v>
      </c>
      <c r="AT229" s="216" t="s">
        <v>132</v>
      </c>
      <c r="AU229" s="216" t="s">
        <v>82</v>
      </c>
      <c r="AY229" s="18" t="s">
        <v>130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137</v>
      </c>
      <c r="BM229" s="216" t="s">
        <v>605</v>
      </c>
    </row>
    <row r="230" s="2" customFormat="1">
      <c r="A230" s="39"/>
      <c r="B230" s="40"/>
      <c r="C230" s="41"/>
      <c r="D230" s="218" t="s">
        <v>139</v>
      </c>
      <c r="E230" s="41"/>
      <c r="F230" s="219" t="s">
        <v>606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139</v>
      </c>
      <c r="AU230" s="18" t="s">
        <v>82</v>
      </c>
    </row>
    <row r="231" s="2" customFormat="1" ht="16.5" customHeight="1">
      <c r="A231" s="39"/>
      <c r="B231" s="40"/>
      <c r="C231" s="256" t="s">
        <v>298</v>
      </c>
      <c r="D231" s="256" t="s">
        <v>218</v>
      </c>
      <c r="E231" s="257" t="s">
        <v>607</v>
      </c>
      <c r="F231" s="258" t="s">
        <v>608</v>
      </c>
      <c r="G231" s="259" t="s">
        <v>338</v>
      </c>
      <c r="H231" s="260">
        <v>50</v>
      </c>
      <c r="I231" s="261"/>
      <c r="J231" s="262">
        <f>ROUND(I231*H231,2)</f>
        <v>0</v>
      </c>
      <c r="K231" s="258" t="s">
        <v>136</v>
      </c>
      <c r="L231" s="263"/>
      <c r="M231" s="264" t="s">
        <v>19</v>
      </c>
      <c r="N231" s="265" t="s">
        <v>43</v>
      </c>
      <c r="O231" s="85"/>
      <c r="P231" s="214">
        <f>O231*H231</f>
        <v>0</v>
      </c>
      <c r="Q231" s="214">
        <v>4.0000000000000003E-05</v>
      </c>
      <c r="R231" s="214">
        <f>Q231*H231</f>
        <v>0.002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183</v>
      </c>
      <c r="AT231" s="216" t="s">
        <v>218</v>
      </c>
      <c r="AU231" s="216" t="s">
        <v>82</v>
      </c>
      <c r="AY231" s="18" t="s">
        <v>130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137</v>
      </c>
      <c r="BM231" s="216" t="s">
        <v>609</v>
      </c>
    </row>
    <row r="232" s="2" customFormat="1" ht="16.5" customHeight="1">
      <c r="A232" s="39"/>
      <c r="B232" s="40"/>
      <c r="C232" s="205" t="s">
        <v>303</v>
      </c>
      <c r="D232" s="205" t="s">
        <v>132</v>
      </c>
      <c r="E232" s="206" t="s">
        <v>610</v>
      </c>
      <c r="F232" s="207" t="s">
        <v>611</v>
      </c>
      <c r="G232" s="208" t="s">
        <v>213</v>
      </c>
      <c r="H232" s="209">
        <v>80.75</v>
      </c>
      <c r="I232" s="210"/>
      <c r="J232" s="211">
        <f>ROUND(I232*H232,2)</f>
        <v>0</v>
      </c>
      <c r="K232" s="207" t="s">
        <v>136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3.0000000000000001E-05</v>
      </c>
      <c r="R232" s="214">
        <f>Q232*H232</f>
        <v>0.0024225000000000002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137</v>
      </c>
      <c r="AT232" s="216" t="s">
        <v>132</v>
      </c>
      <c r="AU232" s="216" t="s">
        <v>82</v>
      </c>
      <c r="AY232" s="18" t="s">
        <v>130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137</v>
      </c>
      <c r="BM232" s="216" t="s">
        <v>612</v>
      </c>
    </row>
    <row r="233" s="2" customFormat="1">
      <c r="A233" s="39"/>
      <c r="B233" s="40"/>
      <c r="C233" s="41"/>
      <c r="D233" s="218" t="s">
        <v>139</v>
      </c>
      <c r="E233" s="41"/>
      <c r="F233" s="219" t="s">
        <v>613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139</v>
      </c>
      <c r="AU233" s="18" t="s">
        <v>82</v>
      </c>
    </row>
    <row r="234" s="13" customFormat="1">
      <c r="A234" s="13"/>
      <c r="B234" s="223"/>
      <c r="C234" s="224"/>
      <c r="D234" s="225" t="s">
        <v>141</v>
      </c>
      <c r="E234" s="226" t="s">
        <v>19</v>
      </c>
      <c r="F234" s="227" t="s">
        <v>614</v>
      </c>
      <c r="G234" s="224"/>
      <c r="H234" s="228">
        <v>80.75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141</v>
      </c>
      <c r="AU234" s="234" t="s">
        <v>82</v>
      </c>
      <c r="AV234" s="13" t="s">
        <v>82</v>
      </c>
      <c r="AW234" s="13" t="s">
        <v>34</v>
      </c>
      <c r="AX234" s="13" t="s">
        <v>72</v>
      </c>
      <c r="AY234" s="234" t="s">
        <v>130</v>
      </c>
    </row>
    <row r="235" s="14" customFormat="1">
      <c r="A235" s="14"/>
      <c r="B235" s="235"/>
      <c r="C235" s="236"/>
      <c r="D235" s="225" t="s">
        <v>141</v>
      </c>
      <c r="E235" s="237" t="s">
        <v>19</v>
      </c>
      <c r="F235" s="238" t="s">
        <v>143</v>
      </c>
      <c r="G235" s="236"/>
      <c r="H235" s="239">
        <v>80.75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141</v>
      </c>
      <c r="AU235" s="245" t="s">
        <v>82</v>
      </c>
      <c r="AV235" s="14" t="s">
        <v>137</v>
      </c>
      <c r="AW235" s="14" t="s">
        <v>4</v>
      </c>
      <c r="AX235" s="14" t="s">
        <v>80</v>
      </c>
      <c r="AY235" s="245" t="s">
        <v>130</v>
      </c>
    </row>
    <row r="236" s="2" customFormat="1" ht="16.5" customHeight="1">
      <c r="A236" s="39"/>
      <c r="B236" s="40"/>
      <c r="C236" s="256" t="s">
        <v>308</v>
      </c>
      <c r="D236" s="256" t="s">
        <v>218</v>
      </c>
      <c r="E236" s="257" t="s">
        <v>615</v>
      </c>
      <c r="F236" s="258" t="s">
        <v>616</v>
      </c>
      <c r="G236" s="259" t="s">
        <v>213</v>
      </c>
      <c r="H236" s="260">
        <v>84.787999999999997</v>
      </c>
      <c r="I236" s="261"/>
      <c r="J236" s="262">
        <f>ROUND(I236*H236,2)</f>
        <v>0</v>
      </c>
      <c r="K236" s="258" t="s">
        <v>136</v>
      </c>
      <c r="L236" s="263"/>
      <c r="M236" s="264" t="s">
        <v>19</v>
      </c>
      <c r="N236" s="265" t="s">
        <v>43</v>
      </c>
      <c r="O236" s="85"/>
      <c r="P236" s="214">
        <f>O236*H236</f>
        <v>0</v>
      </c>
      <c r="Q236" s="214">
        <v>0.00059999999999999995</v>
      </c>
      <c r="R236" s="214">
        <f>Q236*H236</f>
        <v>0.050872799999999996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183</v>
      </c>
      <c r="AT236" s="216" t="s">
        <v>218</v>
      </c>
      <c r="AU236" s="216" t="s">
        <v>82</v>
      </c>
      <c r="AY236" s="18" t="s">
        <v>130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137</v>
      </c>
      <c r="BM236" s="216" t="s">
        <v>617</v>
      </c>
    </row>
    <row r="237" s="13" customFormat="1">
      <c r="A237" s="13"/>
      <c r="B237" s="223"/>
      <c r="C237" s="224"/>
      <c r="D237" s="225" t="s">
        <v>141</v>
      </c>
      <c r="E237" s="226" t="s">
        <v>19</v>
      </c>
      <c r="F237" s="227" t="s">
        <v>618</v>
      </c>
      <c r="G237" s="224"/>
      <c r="H237" s="228">
        <v>84.787999999999997</v>
      </c>
      <c r="I237" s="229"/>
      <c r="J237" s="224"/>
      <c r="K237" s="224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141</v>
      </c>
      <c r="AU237" s="234" t="s">
        <v>82</v>
      </c>
      <c r="AV237" s="13" t="s">
        <v>82</v>
      </c>
      <c r="AW237" s="13" t="s">
        <v>34</v>
      </c>
      <c r="AX237" s="13" t="s">
        <v>80</v>
      </c>
      <c r="AY237" s="234" t="s">
        <v>130</v>
      </c>
    </row>
    <row r="238" s="2" customFormat="1" ht="24.15" customHeight="1">
      <c r="A238" s="39"/>
      <c r="B238" s="40"/>
      <c r="C238" s="205" t="s">
        <v>313</v>
      </c>
      <c r="D238" s="205" t="s">
        <v>132</v>
      </c>
      <c r="E238" s="206" t="s">
        <v>619</v>
      </c>
      <c r="F238" s="207" t="s">
        <v>620</v>
      </c>
      <c r="G238" s="208" t="s">
        <v>170</v>
      </c>
      <c r="H238" s="209">
        <v>4.0199999999999996</v>
      </c>
      <c r="I238" s="210"/>
      <c r="J238" s="211">
        <f>ROUND(I238*H238,2)</f>
        <v>0</v>
      </c>
      <c r="K238" s="207" t="s">
        <v>136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0.00382</v>
      </c>
      <c r="R238" s="214">
        <f>Q238*H238</f>
        <v>0.015356399999999999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137</v>
      </c>
      <c r="AT238" s="216" t="s">
        <v>132</v>
      </c>
      <c r="AU238" s="216" t="s">
        <v>82</v>
      </c>
      <c r="AY238" s="18" t="s">
        <v>130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137</v>
      </c>
      <c r="BM238" s="216" t="s">
        <v>621</v>
      </c>
    </row>
    <row r="239" s="2" customFormat="1">
      <c r="A239" s="39"/>
      <c r="B239" s="40"/>
      <c r="C239" s="41"/>
      <c r="D239" s="218" t="s">
        <v>139</v>
      </c>
      <c r="E239" s="41"/>
      <c r="F239" s="219" t="s">
        <v>622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139</v>
      </c>
      <c r="AU239" s="18" t="s">
        <v>82</v>
      </c>
    </row>
    <row r="240" s="15" customFormat="1">
      <c r="A240" s="15"/>
      <c r="B240" s="246"/>
      <c r="C240" s="247"/>
      <c r="D240" s="225" t="s">
        <v>141</v>
      </c>
      <c r="E240" s="248" t="s">
        <v>19</v>
      </c>
      <c r="F240" s="249" t="s">
        <v>623</v>
      </c>
      <c r="G240" s="247"/>
      <c r="H240" s="248" t="s">
        <v>19</v>
      </c>
      <c r="I240" s="250"/>
      <c r="J240" s="247"/>
      <c r="K240" s="247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141</v>
      </c>
      <c r="AU240" s="255" t="s">
        <v>82</v>
      </c>
      <c r="AV240" s="15" t="s">
        <v>80</v>
      </c>
      <c r="AW240" s="15" t="s">
        <v>34</v>
      </c>
      <c r="AX240" s="15" t="s">
        <v>72</v>
      </c>
      <c r="AY240" s="255" t="s">
        <v>130</v>
      </c>
    </row>
    <row r="241" s="13" customFormat="1">
      <c r="A241" s="13"/>
      <c r="B241" s="223"/>
      <c r="C241" s="224"/>
      <c r="D241" s="225" t="s">
        <v>141</v>
      </c>
      <c r="E241" s="226" t="s">
        <v>19</v>
      </c>
      <c r="F241" s="227" t="s">
        <v>624</v>
      </c>
      <c r="G241" s="224"/>
      <c r="H241" s="228">
        <v>1.6299999999999999</v>
      </c>
      <c r="I241" s="229"/>
      <c r="J241" s="224"/>
      <c r="K241" s="224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141</v>
      </c>
      <c r="AU241" s="234" t="s">
        <v>82</v>
      </c>
      <c r="AV241" s="13" t="s">
        <v>82</v>
      </c>
      <c r="AW241" s="13" t="s">
        <v>34</v>
      </c>
      <c r="AX241" s="13" t="s">
        <v>72</v>
      </c>
      <c r="AY241" s="234" t="s">
        <v>130</v>
      </c>
    </row>
    <row r="242" s="15" customFormat="1">
      <c r="A242" s="15"/>
      <c r="B242" s="246"/>
      <c r="C242" s="247"/>
      <c r="D242" s="225" t="s">
        <v>141</v>
      </c>
      <c r="E242" s="248" t="s">
        <v>19</v>
      </c>
      <c r="F242" s="249" t="s">
        <v>625</v>
      </c>
      <c r="G242" s="247"/>
      <c r="H242" s="248" t="s">
        <v>19</v>
      </c>
      <c r="I242" s="250"/>
      <c r="J242" s="247"/>
      <c r="K242" s="247"/>
      <c r="L242" s="251"/>
      <c r="M242" s="252"/>
      <c r="N242" s="253"/>
      <c r="O242" s="253"/>
      <c r="P242" s="253"/>
      <c r="Q242" s="253"/>
      <c r="R242" s="253"/>
      <c r="S242" s="253"/>
      <c r="T242" s="25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5" t="s">
        <v>141</v>
      </c>
      <c r="AU242" s="255" t="s">
        <v>82</v>
      </c>
      <c r="AV242" s="15" t="s">
        <v>80</v>
      </c>
      <c r="AW242" s="15" t="s">
        <v>34</v>
      </c>
      <c r="AX242" s="15" t="s">
        <v>72</v>
      </c>
      <c r="AY242" s="255" t="s">
        <v>130</v>
      </c>
    </row>
    <row r="243" s="13" customFormat="1">
      <c r="A243" s="13"/>
      <c r="B243" s="223"/>
      <c r="C243" s="224"/>
      <c r="D243" s="225" t="s">
        <v>141</v>
      </c>
      <c r="E243" s="226" t="s">
        <v>19</v>
      </c>
      <c r="F243" s="227" t="s">
        <v>626</v>
      </c>
      <c r="G243" s="224"/>
      <c r="H243" s="228">
        <v>2.3900000000000001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141</v>
      </c>
      <c r="AU243" s="234" t="s">
        <v>82</v>
      </c>
      <c r="AV243" s="13" t="s">
        <v>82</v>
      </c>
      <c r="AW243" s="13" t="s">
        <v>34</v>
      </c>
      <c r="AX243" s="13" t="s">
        <v>72</v>
      </c>
      <c r="AY243" s="234" t="s">
        <v>130</v>
      </c>
    </row>
    <row r="244" s="14" customFormat="1">
      <c r="A244" s="14"/>
      <c r="B244" s="235"/>
      <c r="C244" s="236"/>
      <c r="D244" s="225" t="s">
        <v>141</v>
      </c>
      <c r="E244" s="237" t="s">
        <v>19</v>
      </c>
      <c r="F244" s="238" t="s">
        <v>143</v>
      </c>
      <c r="G244" s="236"/>
      <c r="H244" s="239">
        <v>4.0199999999999996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141</v>
      </c>
      <c r="AU244" s="245" t="s">
        <v>82</v>
      </c>
      <c r="AV244" s="14" t="s">
        <v>137</v>
      </c>
      <c r="AW244" s="14" t="s">
        <v>4</v>
      </c>
      <c r="AX244" s="14" t="s">
        <v>80</v>
      </c>
      <c r="AY244" s="245" t="s">
        <v>130</v>
      </c>
    </row>
    <row r="245" s="2" customFormat="1" ht="24.15" customHeight="1">
      <c r="A245" s="39"/>
      <c r="B245" s="40"/>
      <c r="C245" s="205" t="s">
        <v>318</v>
      </c>
      <c r="D245" s="205" t="s">
        <v>132</v>
      </c>
      <c r="E245" s="206" t="s">
        <v>627</v>
      </c>
      <c r="F245" s="207" t="s">
        <v>628</v>
      </c>
      <c r="G245" s="208" t="s">
        <v>170</v>
      </c>
      <c r="H245" s="209">
        <v>3.9910000000000001</v>
      </c>
      <c r="I245" s="210"/>
      <c r="J245" s="211">
        <f>ROUND(I245*H245,2)</f>
        <v>0</v>
      </c>
      <c r="K245" s="207" t="s">
        <v>136</v>
      </c>
      <c r="L245" s="45"/>
      <c r="M245" s="212" t="s">
        <v>19</v>
      </c>
      <c r="N245" s="213" t="s">
        <v>43</v>
      </c>
      <c r="O245" s="85"/>
      <c r="P245" s="214">
        <f>O245*H245</f>
        <v>0</v>
      </c>
      <c r="Q245" s="214">
        <v>0.0052399999999999999</v>
      </c>
      <c r="R245" s="214">
        <f>Q245*H245</f>
        <v>0.020912839999999999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137</v>
      </c>
      <c r="AT245" s="216" t="s">
        <v>132</v>
      </c>
      <c r="AU245" s="216" t="s">
        <v>82</v>
      </c>
      <c r="AY245" s="18" t="s">
        <v>130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80</v>
      </c>
      <c r="BK245" s="217">
        <f>ROUND(I245*H245,2)</f>
        <v>0</v>
      </c>
      <c r="BL245" s="18" t="s">
        <v>137</v>
      </c>
      <c r="BM245" s="216" t="s">
        <v>629</v>
      </c>
    </row>
    <row r="246" s="2" customFormat="1">
      <c r="A246" s="39"/>
      <c r="B246" s="40"/>
      <c r="C246" s="41"/>
      <c r="D246" s="218" t="s">
        <v>139</v>
      </c>
      <c r="E246" s="41"/>
      <c r="F246" s="219" t="s">
        <v>630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139</v>
      </c>
      <c r="AU246" s="18" t="s">
        <v>82</v>
      </c>
    </row>
    <row r="247" s="2" customFormat="1" ht="24.15" customHeight="1">
      <c r="A247" s="39"/>
      <c r="B247" s="40"/>
      <c r="C247" s="205" t="s">
        <v>324</v>
      </c>
      <c r="D247" s="205" t="s">
        <v>132</v>
      </c>
      <c r="E247" s="206" t="s">
        <v>168</v>
      </c>
      <c r="F247" s="207" t="s">
        <v>169</v>
      </c>
      <c r="G247" s="208" t="s">
        <v>170</v>
      </c>
      <c r="H247" s="209">
        <v>545.08299999999997</v>
      </c>
      <c r="I247" s="210"/>
      <c r="J247" s="211">
        <f>ROUND(I247*H247,2)</f>
        <v>0</v>
      </c>
      <c r="K247" s="207" t="s">
        <v>136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0.015709999999999998</v>
      </c>
      <c r="R247" s="214">
        <f>Q247*H247</f>
        <v>8.5632539299999983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137</v>
      </c>
      <c r="AT247" s="216" t="s">
        <v>132</v>
      </c>
      <c r="AU247" s="216" t="s">
        <v>82</v>
      </c>
      <c r="AY247" s="18" t="s">
        <v>130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137</v>
      </c>
      <c r="BM247" s="216" t="s">
        <v>631</v>
      </c>
    </row>
    <row r="248" s="2" customFormat="1">
      <c r="A248" s="39"/>
      <c r="B248" s="40"/>
      <c r="C248" s="41"/>
      <c r="D248" s="218" t="s">
        <v>139</v>
      </c>
      <c r="E248" s="41"/>
      <c r="F248" s="219" t="s">
        <v>172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82</v>
      </c>
    </row>
    <row r="249" s="15" customFormat="1">
      <c r="A249" s="15"/>
      <c r="B249" s="246"/>
      <c r="C249" s="247"/>
      <c r="D249" s="225" t="s">
        <v>141</v>
      </c>
      <c r="E249" s="248" t="s">
        <v>19</v>
      </c>
      <c r="F249" s="249" t="s">
        <v>203</v>
      </c>
      <c r="G249" s="247"/>
      <c r="H249" s="248" t="s">
        <v>19</v>
      </c>
      <c r="I249" s="250"/>
      <c r="J249" s="247"/>
      <c r="K249" s="247"/>
      <c r="L249" s="251"/>
      <c r="M249" s="252"/>
      <c r="N249" s="253"/>
      <c r="O249" s="253"/>
      <c r="P249" s="253"/>
      <c r="Q249" s="253"/>
      <c r="R249" s="253"/>
      <c r="S249" s="253"/>
      <c r="T249" s="25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5" t="s">
        <v>141</v>
      </c>
      <c r="AU249" s="255" t="s">
        <v>82</v>
      </c>
      <c r="AV249" s="15" t="s">
        <v>80</v>
      </c>
      <c r="AW249" s="15" t="s">
        <v>34</v>
      </c>
      <c r="AX249" s="15" t="s">
        <v>72</v>
      </c>
      <c r="AY249" s="255" t="s">
        <v>130</v>
      </c>
    </row>
    <row r="250" s="13" customFormat="1">
      <c r="A250" s="13"/>
      <c r="B250" s="223"/>
      <c r="C250" s="224"/>
      <c r="D250" s="225" t="s">
        <v>141</v>
      </c>
      <c r="E250" s="226" t="s">
        <v>19</v>
      </c>
      <c r="F250" s="227" t="s">
        <v>632</v>
      </c>
      <c r="G250" s="224"/>
      <c r="H250" s="228">
        <v>39.993000000000002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141</v>
      </c>
      <c r="AU250" s="234" t="s">
        <v>82</v>
      </c>
      <c r="AV250" s="13" t="s">
        <v>82</v>
      </c>
      <c r="AW250" s="13" t="s">
        <v>34</v>
      </c>
      <c r="AX250" s="13" t="s">
        <v>72</v>
      </c>
      <c r="AY250" s="234" t="s">
        <v>130</v>
      </c>
    </row>
    <row r="251" s="15" customFormat="1">
      <c r="A251" s="15"/>
      <c r="B251" s="246"/>
      <c r="C251" s="247"/>
      <c r="D251" s="225" t="s">
        <v>141</v>
      </c>
      <c r="E251" s="248" t="s">
        <v>19</v>
      </c>
      <c r="F251" s="249" t="s">
        <v>174</v>
      </c>
      <c r="G251" s="247"/>
      <c r="H251" s="248" t="s">
        <v>19</v>
      </c>
      <c r="I251" s="250"/>
      <c r="J251" s="247"/>
      <c r="K251" s="247"/>
      <c r="L251" s="251"/>
      <c r="M251" s="252"/>
      <c r="N251" s="253"/>
      <c r="O251" s="253"/>
      <c r="P251" s="253"/>
      <c r="Q251" s="253"/>
      <c r="R251" s="253"/>
      <c r="S251" s="253"/>
      <c r="T251" s="25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5" t="s">
        <v>141</v>
      </c>
      <c r="AU251" s="255" t="s">
        <v>82</v>
      </c>
      <c r="AV251" s="15" t="s">
        <v>80</v>
      </c>
      <c r="AW251" s="15" t="s">
        <v>34</v>
      </c>
      <c r="AX251" s="15" t="s">
        <v>72</v>
      </c>
      <c r="AY251" s="255" t="s">
        <v>130</v>
      </c>
    </row>
    <row r="252" s="13" customFormat="1">
      <c r="A252" s="13"/>
      <c r="B252" s="223"/>
      <c r="C252" s="224"/>
      <c r="D252" s="225" t="s">
        <v>141</v>
      </c>
      <c r="E252" s="226" t="s">
        <v>19</v>
      </c>
      <c r="F252" s="227" t="s">
        <v>633</v>
      </c>
      <c r="G252" s="224"/>
      <c r="H252" s="228">
        <v>0.83699999999999997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141</v>
      </c>
      <c r="AU252" s="234" t="s">
        <v>82</v>
      </c>
      <c r="AV252" s="13" t="s">
        <v>82</v>
      </c>
      <c r="AW252" s="13" t="s">
        <v>34</v>
      </c>
      <c r="AX252" s="13" t="s">
        <v>72</v>
      </c>
      <c r="AY252" s="234" t="s">
        <v>130</v>
      </c>
    </row>
    <row r="253" s="15" customFormat="1">
      <c r="A253" s="15"/>
      <c r="B253" s="246"/>
      <c r="C253" s="247"/>
      <c r="D253" s="225" t="s">
        <v>141</v>
      </c>
      <c r="E253" s="248" t="s">
        <v>19</v>
      </c>
      <c r="F253" s="249" t="s">
        <v>176</v>
      </c>
      <c r="G253" s="247"/>
      <c r="H253" s="248" t="s">
        <v>19</v>
      </c>
      <c r="I253" s="250"/>
      <c r="J253" s="247"/>
      <c r="K253" s="247"/>
      <c r="L253" s="251"/>
      <c r="M253" s="252"/>
      <c r="N253" s="253"/>
      <c r="O253" s="253"/>
      <c r="P253" s="253"/>
      <c r="Q253" s="253"/>
      <c r="R253" s="253"/>
      <c r="S253" s="253"/>
      <c r="T253" s="25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5" t="s">
        <v>141</v>
      </c>
      <c r="AU253" s="255" t="s">
        <v>82</v>
      </c>
      <c r="AV253" s="15" t="s">
        <v>80</v>
      </c>
      <c r="AW253" s="15" t="s">
        <v>34</v>
      </c>
      <c r="AX253" s="15" t="s">
        <v>72</v>
      </c>
      <c r="AY253" s="255" t="s">
        <v>130</v>
      </c>
    </row>
    <row r="254" s="13" customFormat="1">
      <c r="A254" s="13"/>
      <c r="B254" s="223"/>
      <c r="C254" s="224"/>
      <c r="D254" s="225" t="s">
        <v>141</v>
      </c>
      <c r="E254" s="226" t="s">
        <v>19</v>
      </c>
      <c r="F254" s="227" t="s">
        <v>634</v>
      </c>
      <c r="G254" s="224"/>
      <c r="H254" s="228">
        <v>-3.7200000000000002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141</v>
      </c>
      <c r="AU254" s="234" t="s">
        <v>82</v>
      </c>
      <c r="AV254" s="13" t="s">
        <v>82</v>
      </c>
      <c r="AW254" s="13" t="s">
        <v>34</v>
      </c>
      <c r="AX254" s="13" t="s">
        <v>72</v>
      </c>
      <c r="AY254" s="234" t="s">
        <v>130</v>
      </c>
    </row>
    <row r="255" s="15" customFormat="1">
      <c r="A255" s="15"/>
      <c r="B255" s="246"/>
      <c r="C255" s="247"/>
      <c r="D255" s="225" t="s">
        <v>141</v>
      </c>
      <c r="E255" s="248" t="s">
        <v>19</v>
      </c>
      <c r="F255" s="249" t="s">
        <v>576</v>
      </c>
      <c r="G255" s="247"/>
      <c r="H255" s="248" t="s">
        <v>19</v>
      </c>
      <c r="I255" s="250"/>
      <c r="J255" s="247"/>
      <c r="K255" s="247"/>
      <c r="L255" s="251"/>
      <c r="M255" s="252"/>
      <c r="N255" s="253"/>
      <c r="O255" s="253"/>
      <c r="P255" s="253"/>
      <c r="Q255" s="253"/>
      <c r="R255" s="253"/>
      <c r="S255" s="253"/>
      <c r="T255" s="25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5" t="s">
        <v>141</v>
      </c>
      <c r="AU255" s="255" t="s">
        <v>82</v>
      </c>
      <c r="AV255" s="15" t="s">
        <v>80</v>
      </c>
      <c r="AW255" s="15" t="s">
        <v>34</v>
      </c>
      <c r="AX255" s="15" t="s">
        <v>72</v>
      </c>
      <c r="AY255" s="255" t="s">
        <v>130</v>
      </c>
    </row>
    <row r="256" s="13" customFormat="1">
      <c r="A256" s="13"/>
      <c r="B256" s="223"/>
      <c r="C256" s="224"/>
      <c r="D256" s="225" t="s">
        <v>141</v>
      </c>
      <c r="E256" s="226" t="s">
        <v>19</v>
      </c>
      <c r="F256" s="227" t="s">
        <v>635</v>
      </c>
      <c r="G256" s="224"/>
      <c r="H256" s="228">
        <v>598.79999999999995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141</v>
      </c>
      <c r="AU256" s="234" t="s">
        <v>82</v>
      </c>
      <c r="AV256" s="13" t="s">
        <v>82</v>
      </c>
      <c r="AW256" s="13" t="s">
        <v>34</v>
      </c>
      <c r="AX256" s="13" t="s">
        <v>72</v>
      </c>
      <c r="AY256" s="234" t="s">
        <v>130</v>
      </c>
    </row>
    <row r="257" s="15" customFormat="1">
      <c r="A257" s="15"/>
      <c r="B257" s="246"/>
      <c r="C257" s="247"/>
      <c r="D257" s="225" t="s">
        <v>141</v>
      </c>
      <c r="E257" s="248" t="s">
        <v>19</v>
      </c>
      <c r="F257" s="249" t="s">
        <v>174</v>
      </c>
      <c r="G257" s="247"/>
      <c r="H257" s="248" t="s">
        <v>19</v>
      </c>
      <c r="I257" s="250"/>
      <c r="J257" s="247"/>
      <c r="K257" s="247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141</v>
      </c>
      <c r="AU257" s="255" t="s">
        <v>82</v>
      </c>
      <c r="AV257" s="15" t="s">
        <v>80</v>
      </c>
      <c r="AW257" s="15" t="s">
        <v>34</v>
      </c>
      <c r="AX257" s="15" t="s">
        <v>72</v>
      </c>
      <c r="AY257" s="255" t="s">
        <v>130</v>
      </c>
    </row>
    <row r="258" s="13" customFormat="1">
      <c r="A258" s="13"/>
      <c r="B258" s="223"/>
      <c r="C258" s="224"/>
      <c r="D258" s="225" t="s">
        <v>141</v>
      </c>
      <c r="E258" s="226" t="s">
        <v>19</v>
      </c>
      <c r="F258" s="227" t="s">
        <v>599</v>
      </c>
      <c r="G258" s="224"/>
      <c r="H258" s="228">
        <v>17.055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141</v>
      </c>
      <c r="AU258" s="234" t="s">
        <v>82</v>
      </c>
      <c r="AV258" s="13" t="s">
        <v>82</v>
      </c>
      <c r="AW258" s="13" t="s">
        <v>34</v>
      </c>
      <c r="AX258" s="13" t="s">
        <v>72</v>
      </c>
      <c r="AY258" s="234" t="s">
        <v>130</v>
      </c>
    </row>
    <row r="259" s="13" customFormat="1">
      <c r="A259" s="13"/>
      <c r="B259" s="223"/>
      <c r="C259" s="224"/>
      <c r="D259" s="225" t="s">
        <v>141</v>
      </c>
      <c r="E259" s="226" t="s">
        <v>19</v>
      </c>
      <c r="F259" s="227" t="s">
        <v>600</v>
      </c>
      <c r="G259" s="224"/>
      <c r="H259" s="228">
        <v>15.458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141</v>
      </c>
      <c r="AU259" s="234" t="s">
        <v>82</v>
      </c>
      <c r="AV259" s="13" t="s">
        <v>82</v>
      </c>
      <c r="AW259" s="13" t="s">
        <v>34</v>
      </c>
      <c r="AX259" s="13" t="s">
        <v>72</v>
      </c>
      <c r="AY259" s="234" t="s">
        <v>130</v>
      </c>
    </row>
    <row r="260" s="13" customFormat="1">
      <c r="A260" s="13"/>
      <c r="B260" s="223"/>
      <c r="C260" s="224"/>
      <c r="D260" s="225" t="s">
        <v>141</v>
      </c>
      <c r="E260" s="226" t="s">
        <v>19</v>
      </c>
      <c r="F260" s="227" t="s">
        <v>601</v>
      </c>
      <c r="G260" s="224"/>
      <c r="H260" s="228">
        <v>1.74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141</v>
      </c>
      <c r="AU260" s="234" t="s">
        <v>82</v>
      </c>
      <c r="AV260" s="13" t="s">
        <v>82</v>
      </c>
      <c r="AW260" s="13" t="s">
        <v>34</v>
      </c>
      <c r="AX260" s="13" t="s">
        <v>72</v>
      </c>
      <c r="AY260" s="234" t="s">
        <v>130</v>
      </c>
    </row>
    <row r="261" s="15" customFormat="1">
      <c r="A261" s="15"/>
      <c r="B261" s="246"/>
      <c r="C261" s="247"/>
      <c r="D261" s="225" t="s">
        <v>141</v>
      </c>
      <c r="E261" s="248" t="s">
        <v>19</v>
      </c>
      <c r="F261" s="249" t="s">
        <v>176</v>
      </c>
      <c r="G261" s="247"/>
      <c r="H261" s="248" t="s">
        <v>19</v>
      </c>
      <c r="I261" s="250"/>
      <c r="J261" s="247"/>
      <c r="K261" s="247"/>
      <c r="L261" s="251"/>
      <c r="M261" s="252"/>
      <c r="N261" s="253"/>
      <c r="O261" s="253"/>
      <c r="P261" s="253"/>
      <c r="Q261" s="253"/>
      <c r="R261" s="253"/>
      <c r="S261" s="253"/>
      <c r="T261" s="25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5" t="s">
        <v>141</v>
      </c>
      <c r="AU261" s="255" t="s">
        <v>82</v>
      </c>
      <c r="AV261" s="15" t="s">
        <v>80</v>
      </c>
      <c r="AW261" s="15" t="s">
        <v>34</v>
      </c>
      <c r="AX261" s="15" t="s">
        <v>72</v>
      </c>
      <c r="AY261" s="255" t="s">
        <v>130</v>
      </c>
    </row>
    <row r="262" s="13" customFormat="1">
      <c r="A262" s="13"/>
      <c r="B262" s="223"/>
      <c r="C262" s="224"/>
      <c r="D262" s="225" t="s">
        <v>141</v>
      </c>
      <c r="E262" s="226" t="s">
        <v>19</v>
      </c>
      <c r="F262" s="227" t="s">
        <v>578</v>
      </c>
      <c r="G262" s="224"/>
      <c r="H262" s="228">
        <v>-55.695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141</v>
      </c>
      <c r="AU262" s="234" t="s">
        <v>82</v>
      </c>
      <c r="AV262" s="13" t="s">
        <v>82</v>
      </c>
      <c r="AW262" s="13" t="s">
        <v>34</v>
      </c>
      <c r="AX262" s="13" t="s">
        <v>72</v>
      </c>
      <c r="AY262" s="234" t="s">
        <v>130</v>
      </c>
    </row>
    <row r="263" s="13" customFormat="1">
      <c r="A263" s="13"/>
      <c r="B263" s="223"/>
      <c r="C263" s="224"/>
      <c r="D263" s="225" t="s">
        <v>141</v>
      </c>
      <c r="E263" s="226" t="s">
        <v>19</v>
      </c>
      <c r="F263" s="227" t="s">
        <v>579</v>
      </c>
      <c r="G263" s="224"/>
      <c r="H263" s="228">
        <v>-64.584999999999994</v>
      </c>
      <c r="I263" s="229"/>
      <c r="J263" s="224"/>
      <c r="K263" s="224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141</v>
      </c>
      <c r="AU263" s="234" t="s">
        <v>82</v>
      </c>
      <c r="AV263" s="13" t="s">
        <v>82</v>
      </c>
      <c r="AW263" s="13" t="s">
        <v>34</v>
      </c>
      <c r="AX263" s="13" t="s">
        <v>72</v>
      </c>
      <c r="AY263" s="234" t="s">
        <v>130</v>
      </c>
    </row>
    <row r="264" s="13" customFormat="1">
      <c r="A264" s="13"/>
      <c r="B264" s="223"/>
      <c r="C264" s="224"/>
      <c r="D264" s="225" t="s">
        <v>141</v>
      </c>
      <c r="E264" s="226" t="s">
        <v>19</v>
      </c>
      <c r="F264" s="227" t="s">
        <v>580</v>
      </c>
      <c r="G264" s="224"/>
      <c r="H264" s="228">
        <v>-4.7999999999999998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141</v>
      </c>
      <c r="AU264" s="234" t="s">
        <v>82</v>
      </c>
      <c r="AV264" s="13" t="s">
        <v>82</v>
      </c>
      <c r="AW264" s="13" t="s">
        <v>34</v>
      </c>
      <c r="AX264" s="13" t="s">
        <v>72</v>
      </c>
      <c r="AY264" s="234" t="s">
        <v>130</v>
      </c>
    </row>
    <row r="265" s="14" customFormat="1">
      <c r="A265" s="14"/>
      <c r="B265" s="235"/>
      <c r="C265" s="236"/>
      <c r="D265" s="225" t="s">
        <v>141</v>
      </c>
      <c r="E265" s="237" t="s">
        <v>19</v>
      </c>
      <c r="F265" s="238" t="s">
        <v>143</v>
      </c>
      <c r="G265" s="236"/>
      <c r="H265" s="239">
        <v>545.08299999999986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141</v>
      </c>
      <c r="AU265" s="245" t="s">
        <v>82</v>
      </c>
      <c r="AV265" s="14" t="s">
        <v>137</v>
      </c>
      <c r="AW265" s="14" t="s">
        <v>4</v>
      </c>
      <c r="AX265" s="14" t="s">
        <v>80</v>
      </c>
      <c r="AY265" s="245" t="s">
        <v>130</v>
      </c>
    </row>
    <row r="266" s="2" customFormat="1" ht="24.15" customHeight="1">
      <c r="A266" s="39"/>
      <c r="B266" s="40"/>
      <c r="C266" s="205" t="s">
        <v>330</v>
      </c>
      <c r="D266" s="205" t="s">
        <v>132</v>
      </c>
      <c r="E266" s="206" t="s">
        <v>211</v>
      </c>
      <c r="F266" s="207" t="s">
        <v>212</v>
      </c>
      <c r="G266" s="208" t="s">
        <v>213</v>
      </c>
      <c r="H266" s="209">
        <v>323.50999999999999</v>
      </c>
      <c r="I266" s="210"/>
      <c r="J266" s="211">
        <f>ROUND(I266*H266,2)</f>
        <v>0</v>
      </c>
      <c r="K266" s="207" t="s">
        <v>136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137</v>
      </c>
      <c r="AT266" s="216" t="s">
        <v>132</v>
      </c>
      <c r="AU266" s="216" t="s">
        <v>82</v>
      </c>
      <c r="AY266" s="18" t="s">
        <v>130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137</v>
      </c>
      <c r="BM266" s="216" t="s">
        <v>636</v>
      </c>
    </row>
    <row r="267" s="2" customFormat="1">
      <c r="A267" s="39"/>
      <c r="B267" s="40"/>
      <c r="C267" s="41"/>
      <c r="D267" s="218" t="s">
        <v>139</v>
      </c>
      <c r="E267" s="41"/>
      <c r="F267" s="219" t="s">
        <v>215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139</v>
      </c>
      <c r="AU267" s="18" t="s">
        <v>82</v>
      </c>
    </row>
    <row r="268" s="15" customFormat="1">
      <c r="A268" s="15"/>
      <c r="B268" s="246"/>
      <c r="C268" s="247"/>
      <c r="D268" s="225" t="s">
        <v>141</v>
      </c>
      <c r="E268" s="248" t="s">
        <v>19</v>
      </c>
      <c r="F268" s="249" t="s">
        <v>222</v>
      </c>
      <c r="G268" s="247"/>
      <c r="H268" s="248" t="s">
        <v>19</v>
      </c>
      <c r="I268" s="250"/>
      <c r="J268" s="247"/>
      <c r="K268" s="247"/>
      <c r="L268" s="251"/>
      <c r="M268" s="252"/>
      <c r="N268" s="253"/>
      <c r="O268" s="253"/>
      <c r="P268" s="253"/>
      <c r="Q268" s="253"/>
      <c r="R268" s="253"/>
      <c r="S268" s="253"/>
      <c r="T268" s="254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5" t="s">
        <v>141</v>
      </c>
      <c r="AU268" s="255" t="s">
        <v>82</v>
      </c>
      <c r="AV268" s="15" t="s">
        <v>80</v>
      </c>
      <c r="AW268" s="15" t="s">
        <v>34</v>
      </c>
      <c r="AX268" s="15" t="s">
        <v>72</v>
      </c>
      <c r="AY268" s="255" t="s">
        <v>130</v>
      </c>
    </row>
    <row r="269" s="13" customFormat="1">
      <c r="A269" s="13"/>
      <c r="B269" s="223"/>
      <c r="C269" s="224"/>
      <c r="D269" s="225" t="s">
        <v>141</v>
      </c>
      <c r="E269" s="226" t="s">
        <v>19</v>
      </c>
      <c r="F269" s="227" t="s">
        <v>637</v>
      </c>
      <c r="G269" s="224"/>
      <c r="H269" s="228">
        <v>25.210000000000001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141</v>
      </c>
      <c r="AU269" s="234" t="s">
        <v>82</v>
      </c>
      <c r="AV269" s="13" t="s">
        <v>82</v>
      </c>
      <c r="AW269" s="13" t="s">
        <v>34</v>
      </c>
      <c r="AX269" s="13" t="s">
        <v>72</v>
      </c>
      <c r="AY269" s="234" t="s">
        <v>130</v>
      </c>
    </row>
    <row r="270" s="13" customFormat="1">
      <c r="A270" s="13"/>
      <c r="B270" s="223"/>
      <c r="C270" s="224"/>
      <c r="D270" s="225" t="s">
        <v>141</v>
      </c>
      <c r="E270" s="226" t="s">
        <v>19</v>
      </c>
      <c r="F270" s="227" t="s">
        <v>638</v>
      </c>
      <c r="G270" s="224"/>
      <c r="H270" s="228">
        <v>82.700000000000003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141</v>
      </c>
      <c r="AU270" s="234" t="s">
        <v>82</v>
      </c>
      <c r="AV270" s="13" t="s">
        <v>82</v>
      </c>
      <c r="AW270" s="13" t="s">
        <v>34</v>
      </c>
      <c r="AX270" s="13" t="s">
        <v>72</v>
      </c>
      <c r="AY270" s="234" t="s">
        <v>130</v>
      </c>
    </row>
    <row r="271" s="13" customFormat="1">
      <c r="A271" s="13"/>
      <c r="B271" s="223"/>
      <c r="C271" s="224"/>
      <c r="D271" s="225" t="s">
        <v>141</v>
      </c>
      <c r="E271" s="226" t="s">
        <v>19</v>
      </c>
      <c r="F271" s="227" t="s">
        <v>639</v>
      </c>
      <c r="G271" s="224"/>
      <c r="H271" s="228">
        <v>64.599999999999994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141</v>
      </c>
      <c r="AU271" s="234" t="s">
        <v>82</v>
      </c>
      <c r="AV271" s="13" t="s">
        <v>82</v>
      </c>
      <c r="AW271" s="13" t="s">
        <v>34</v>
      </c>
      <c r="AX271" s="13" t="s">
        <v>72</v>
      </c>
      <c r="AY271" s="234" t="s">
        <v>130</v>
      </c>
    </row>
    <row r="272" s="13" customFormat="1">
      <c r="A272" s="13"/>
      <c r="B272" s="223"/>
      <c r="C272" s="224"/>
      <c r="D272" s="225" t="s">
        <v>141</v>
      </c>
      <c r="E272" s="226" t="s">
        <v>19</v>
      </c>
      <c r="F272" s="227" t="s">
        <v>640</v>
      </c>
      <c r="G272" s="224"/>
      <c r="H272" s="228">
        <v>8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141</v>
      </c>
      <c r="AU272" s="234" t="s">
        <v>82</v>
      </c>
      <c r="AV272" s="13" t="s">
        <v>82</v>
      </c>
      <c r="AW272" s="13" t="s">
        <v>34</v>
      </c>
      <c r="AX272" s="13" t="s">
        <v>72</v>
      </c>
      <c r="AY272" s="234" t="s">
        <v>130</v>
      </c>
    </row>
    <row r="273" s="13" customFormat="1">
      <c r="A273" s="13"/>
      <c r="B273" s="223"/>
      <c r="C273" s="224"/>
      <c r="D273" s="225" t="s">
        <v>141</v>
      </c>
      <c r="E273" s="226" t="s">
        <v>19</v>
      </c>
      <c r="F273" s="227" t="s">
        <v>641</v>
      </c>
      <c r="G273" s="224"/>
      <c r="H273" s="228">
        <v>31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141</v>
      </c>
      <c r="AU273" s="234" t="s">
        <v>82</v>
      </c>
      <c r="AV273" s="13" t="s">
        <v>82</v>
      </c>
      <c r="AW273" s="13" t="s">
        <v>34</v>
      </c>
      <c r="AX273" s="13" t="s">
        <v>72</v>
      </c>
      <c r="AY273" s="234" t="s">
        <v>130</v>
      </c>
    </row>
    <row r="274" s="13" customFormat="1">
      <c r="A274" s="13"/>
      <c r="B274" s="223"/>
      <c r="C274" s="224"/>
      <c r="D274" s="225" t="s">
        <v>141</v>
      </c>
      <c r="E274" s="226" t="s">
        <v>19</v>
      </c>
      <c r="F274" s="227" t="s">
        <v>642</v>
      </c>
      <c r="G274" s="224"/>
      <c r="H274" s="228">
        <v>38.450000000000003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141</v>
      </c>
      <c r="AU274" s="234" t="s">
        <v>82</v>
      </c>
      <c r="AV274" s="13" t="s">
        <v>82</v>
      </c>
      <c r="AW274" s="13" t="s">
        <v>34</v>
      </c>
      <c r="AX274" s="13" t="s">
        <v>72</v>
      </c>
      <c r="AY274" s="234" t="s">
        <v>130</v>
      </c>
    </row>
    <row r="275" s="13" customFormat="1">
      <c r="A275" s="13"/>
      <c r="B275" s="223"/>
      <c r="C275" s="224"/>
      <c r="D275" s="225" t="s">
        <v>141</v>
      </c>
      <c r="E275" s="226" t="s">
        <v>19</v>
      </c>
      <c r="F275" s="227" t="s">
        <v>643</v>
      </c>
      <c r="G275" s="224"/>
      <c r="H275" s="228">
        <v>3.6000000000000001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141</v>
      </c>
      <c r="AU275" s="234" t="s">
        <v>82</v>
      </c>
      <c r="AV275" s="13" t="s">
        <v>82</v>
      </c>
      <c r="AW275" s="13" t="s">
        <v>34</v>
      </c>
      <c r="AX275" s="13" t="s">
        <v>72</v>
      </c>
      <c r="AY275" s="234" t="s">
        <v>130</v>
      </c>
    </row>
    <row r="276" s="13" customFormat="1">
      <c r="A276" s="13"/>
      <c r="B276" s="223"/>
      <c r="C276" s="224"/>
      <c r="D276" s="225" t="s">
        <v>141</v>
      </c>
      <c r="E276" s="226" t="s">
        <v>19</v>
      </c>
      <c r="F276" s="227" t="s">
        <v>644</v>
      </c>
      <c r="G276" s="224"/>
      <c r="H276" s="228">
        <v>27.899999999999999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141</v>
      </c>
      <c r="AU276" s="234" t="s">
        <v>82</v>
      </c>
      <c r="AV276" s="13" t="s">
        <v>82</v>
      </c>
      <c r="AW276" s="13" t="s">
        <v>34</v>
      </c>
      <c r="AX276" s="13" t="s">
        <v>72</v>
      </c>
      <c r="AY276" s="234" t="s">
        <v>130</v>
      </c>
    </row>
    <row r="277" s="13" customFormat="1">
      <c r="A277" s="13"/>
      <c r="B277" s="223"/>
      <c r="C277" s="224"/>
      <c r="D277" s="225" t="s">
        <v>141</v>
      </c>
      <c r="E277" s="226" t="s">
        <v>19</v>
      </c>
      <c r="F277" s="227" t="s">
        <v>642</v>
      </c>
      <c r="G277" s="224"/>
      <c r="H277" s="228">
        <v>38.450000000000003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141</v>
      </c>
      <c r="AU277" s="234" t="s">
        <v>82</v>
      </c>
      <c r="AV277" s="13" t="s">
        <v>82</v>
      </c>
      <c r="AW277" s="13" t="s">
        <v>34</v>
      </c>
      <c r="AX277" s="13" t="s">
        <v>72</v>
      </c>
      <c r="AY277" s="234" t="s">
        <v>130</v>
      </c>
    </row>
    <row r="278" s="13" customFormat="1">
      <c r="A278" s="13"/>
      <c r="B278" s="223"/>
      <c r="C278" s="224"/>
      <c r="D278" s="225" t="s">
        <v>141</v>
      </c>
      <c r="E278" s="226" t="s">
        <v>19</v>
      </c>
      <c r="F278" s="227" t="s">
        <v>643</v>
      </c>
      <c r="G278" s="224"/>
      <c r="H278" s="228">
        <v>3.6000000000000001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141</v>
      </c>
      <c r="AU278" s="234" t="s">
        <v>82</v>
      </c>
      <c r="AV278" s="13" t="s">
        <v>82</v>
      </c>
      <c r="AW278" s="13" t="s">
        <v>34</v>
      </c>
      <c r="AX278" s="13" t="s">
        <v>72</v>
      </c>
      <c r="AY278" s="234" t="s">
        <v>130</v>
      </c>
    </row>
    <row r="279" s="14" customFormat="1">
      <c r="A279" s="14"/>
      <c r="B279" s="235"/>
      <c r="C279" s="236"/>
      <c r="D279" s="225" t="s">
        <v>141</v>
      </c>
      <c r="E279" s="237" t="s">
        <v>19</v>
      </c>
      <c r="F279" s="238" t="s">
        <v>143</v>
      </c>
      <c r="G279" s="236"/>
      <c r="H279" s="239">
        <v>323.50999999999999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141</v>
      </c>
      <c r="AU279" s="245" t="s">
        <v>82</v>
      </c>
      <c r="AV279" s="14" t="s">
        <v>137</v>
      </c>
      <c r="AW279" s="14" t="s">
        <v>4</v>
      </c>
      <c r="AX279" s="14" t="s">
        <v>80</v>
      </c>
      <c r="AY279" s="245" t="s">
        <v>130</v>
      </c>
    </row>
    <row r="280" s="2" customFormat="1" ht="16.5" customHeight="1">
      <c r="A280" s="39"/>
      <c r="B280" s="40"/>
      <c r="C280" s="256" t="s">
        <v>335</v>
      </c>
      <c r="D280" s="256" t="s">
        <v>218</v>
      </c>
      <c r="E280" s="257" t="s">
        <v>219</v>
      </c>
      <c r="F280" s="258" t="s">
        <v>220</v>
      </c>
      <c r="G280" s="259" t="s">
        <v>213</v>
      </c>
      <c r="H280" s="260">
        <v>26.471</v>
      </c>
      <c r="I280" s="261"/>
      <c r="J280" s="262">
        <f>ROUND(I280*H280,2)</f>
        <v>0</v>
      </c>
      <c r="K280" s="258" t="s">
        <v>136</v>
      </c>
      <c r="L280" s="263"/>
      <c r="M280" s="264" t="s">
        <v>19</v>
      </c>
      <c r="N280" s="265" t="s">
        <v>43</v>
      </c>
      <c r="O280" s="85"/>
      <c r="P280" s="214">
        <f>O280*H280</f>
        <v>0</v>
      </c>
      <c r="Q280" s="214">
        <v>0.00010000000000000001</v>
      </c>
      <c r="R280" s="214">
        <f>Q280*H280</f>
        <v>0.0026471000000000003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183</v>
      </c>
      <c r="AT280" s="216" t="s">
        <v>218</v>
      </c>
      <c r="AU280" s="216" t="s">
        <v>82</v>
      </c>
      <c r="AY280" s="18" t="s">
        <v>130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137</v>
      </c>
      <c r="BM280" s="216" t="s">
        <v>645</v>
      </c>
    </row>
    <row r="281" s="15" customFormat="1">
      <c r="A281" s="15"/>
      <c r="B281" s="246"/>
      <c r="C281" s="247"/>
      <c r="D281" s="225" t="s">
        <v>141</v>
      </c>
      <c r="E281" s="248" t="s">
        <v>19</v>
      </c>
      <c r="F281" s="249" t="s">
        <v>222</v>
      </c>
      <c r="G281" s="247"/>
      <c r="H281" s="248" t="s">
        <v>19</v>
      </c>
      <c r="I281" s="250"/>
      <c r="J281" s="247"/>
      <c r="K281" s="247"/>
      <c r="L281" s="251"/>
      <c r="M281" s="252"/>
      <c r="N281" s="253"/>
      <c r="O281" s="253"/>
      <c r="P281" s="253"/>
      <c r="Q281" s="253"/>
      <c r="R281" s="253"/>
      <c r="S281" s="253"/>
      <c r="T281" s="25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5" t="s">
        <v>141</v>
      </c>
      <c r="AU281" s="255" t="s">
        <v>82</v>
      </c>
      <c r="AV281" s="15" t="s">
        <v>80</v>
      </c>
      <c r="AW281" s="15" t="s">
        <v>34</v>
      </c>
      <c r="AX281" s="15" t="s">
        <v>72</v>
      </c>
      <c r="AY281" s="255" t="s">
        <v>130</v>
      </c>
    </row>
    <row r="282" s="13" customFormat="1">
      <c r="A282" s="13"/>
      <c r="B282" s="223"/>
      <c r="C282" s="224"/>
      <c r="D282" s="225" t="s">
        <v>141</v>
      </c>
      <c r="E282" s="226" t="s">
        <v>19</v>
      </c>
      <c r="F282" s="227" t="s">
        <v>637</v>
      </c>
      <c r="G282" s="224"/>
      <c r="H282" s="228">
        <v>25.210000000000001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141</v>
      </c>
      <c r="AU282" s="234" t="s">
        <v>82</v>
      </c>
      <c r="AV282" s="13" t="s">
        <v>82</v>
      </c>
      <c r="AW282" s="13" t="s">
        <v>34</v>
      </c>
      <c r="AX282" s="13" t="s">
        <v>72</v>
      </c>
      <c r="AY282" s="234" t="s">
        <v>130</v>
      </c>
    </row>
    <row r="283" s="13" customFormat="1">
      <c r="A283" s="13"/>
      <c r="B283" s="223"/>
      <c r="C283" s="224"/>
      <c r="D283" s="225" t="s">
        <v>141</v>
      </c>
      <c r="E283" s="226" t="s">
        <v>19</v>
      </c>
      <c r="F283" s="227" t="s">
        <v>646</v>
      </c>
      <c r="G283" s="224"/>
      <c r="H283" s="228">
        <v>26.471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141</v>
      </c>
      <c r="AU283" s="234" t="s">
        <v>82</v>
      </c>
      <c r="AV283" s="13" t="s">
        <v>82</v>
      </c>
      <c r="AW283" s="13" t="s">
        <v>34</v>
      </c>
      <c r="AX283" s="13" t="s">
        <v>80</v>
      </c>
      <c r="AY283" s="234" t="s">
        <v>130</v>
      </c>
    </row>
    <row r="284" s="2" customFormat="1" ht="16.5" customHeight="1">
      <c r="A284" s="39"/>
      <c r="B284" s="40"/>
      <c r="C284" s="256" t="s">
        <v>343</v>
      </c>
      <c r="D284" s="256" t="s">
        <v>218</v>
      </c>
      <c r="E284" s="257" t="s">
        <v>225</v>
      </c>
      <c r="F284" s="258" t="s">
        <v>226</v>
      </c>
      <c r="G284" s="259" t="s">
        <v>213</v>
      </c>
      <c r="H284" s="260">
        <v>163.065</v>
      </c>
      <c r="I284" s="261"/>
      <c r="J284" s="262">
        <f>ROUND(I284*H284,2)</f>
        <v>0</v>
      </c>
      <c r="K284" s="258" t="s">
        <v>136</v>
      </c>
      <c r="L284" s="263"/>
      <c r="M284" s="264" t="s">
        <v>19</v>
      </c>
      <c r="N284" s="265" t="s">
        <v>43</v>
      </c>
      <c r="O284" s="85"/>
      <c r="P284" s="214">
        <f>O284*H284</f>
        <v>0</v>
      </c>
      <c r="Q284" s="214">
        <v>3.0000000000000001E-05</v>
      </c>
      <c r="R284" s="214">
        <f>Q284*H284</f>
        <v>0.0048919499999999999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183</v>
      </c>
      <c r="AT284" s="216" t="s">
        <v>218</v>
      </c>
      <c r="AU284" s="216" t="s">
        <v>82</v>
      </c>
      <c r="AY284" s="18" t="s">
        <v>130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137</v>
      </c>
      <c r="BM284" s="216" t="s">
        <v>647</v>
      </c>
    </row>
    <row r="285" s="13" customFormat="1">
      <c r="A285" s="13"/>
      <c r="B285" s="223"/>
      <c r="C285" s="224"/>
      <c r="D285" s="225" t="s">
        <v>141</v>
      </c>
      <c r="E285" s="226" t="s">
        <v>19</v>
      </c>
      <c r="F285" s="227" t="s">
        <v>638</v>
      </c>
      <c r="G285" s="224"/>
      <c r="H285" s="228">
        <v>82.700000000000003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141</v>
      </c>
      <c r="AU285" s="234" t="s">
        <v>82</v>
      </c>
      <c r="AV285" s="13" t="s">
        <v>82</v>
      </c>
      <c r="AW285" s="13" t="s">
        <v>34</v>
      </c>
      <c r="AX285" s="13" t="s">
        <v>72</v>
      </c>
      <c r="AY285" s="234" t="s">
        <v>130</v>
      </c>
    </row>
    <row r="286" s="13" customFormat="1">
      <c r="A286" s="13"/>
      <c r="B286" s="223"/>
      <c r="C286" s="224"/>
      <c r="D286" s="225" t="s">
        <v>141</v>
      </c>
      <c r="E286" s="226" t="s">
        <v>19</v>
      </c>
      <c r="F286" s="227" t="s">
        <v>639</v>
      </c>
      <c r="G286" s="224"/>
      <c r="H286" s="228">
        <v>64.599999999999994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141</v>
      </c>
      <c r="AU286" s="234" t="s">
        <v>82</v>
      </c>
      <c r="AV286" s="13" t="s">
        <v>82</v>
      </c>
      <c r="AW286" s="13" t="s">
        <v>34</v>
      </c>
      <c r="AX286" s="13" t="s">
        <v>72</v>
      </c>
      <c r="AY286" s="234" t="s">
        <v>130</v>
      </c>
    </row>
    <row r="287" s="13" customFormat="1">
      <c r="A287" s="13"/>
      <c r="B287" s="223"/>
      <c r="C287" s="224"/>
      <c r="D287" s="225" t="s">
        <v>141</v>
      </c>
      <c r="E287" s="226" t="s">
        <v>19</v>
      </c>
      <c r="F287" s="227" t="s">
        <v>640</v>
      </c>
      <c r="G287" s="224"/>
      <c r="H287" s="228">
        <v>8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141</v>
      </c>
      <c r="AU287" s="234" t="s">
        <v>82</v>
      </c>
      <c r="AV287" s="13" t="s">
        <v>82</v>
      </c>
      <c r="AW287" s="13" t="s">
        <v>34</v>
      </c>
      <c r="AX287" s="13" t="s">
        <v>72</v>
      </c>
      <c r="AY287" s="234" t="s">
        <v>130</v>
      </c>
    </row>
    <row r="288" s="13" customFormat="1">
      <c r="A288" s="13"/>
      <c r="B288" s="223"/>
      <c r="C288" s="224"/>
      <c r="D288" s="225" t="s">
        <v>141</v>
      </c>
      <c r="E288" s="226" t="s">
        <v>19</v>
      </c>
      <c r="F288" s="227" t="s">
        <v>648</v>
      </c>
      <c r="G288" s="224"/>
      <c r="H288" s="228">
        <v>163.065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141</v>
      </c>
      <c r="AU288" s="234" t="s">
        <v>82</v>
      </c>
      <c r="AV288" s="13" t="s">
        <v>82</v>
      </c>
      <c r="AW288" s="13" t="s">
        <v>34</v>
      </c>
      <c r="AX288" s="13" t="s">
        <v>80</v>
      </c>
      <c r="AY288" s="234" t="s">
        <v>130</v>
      </c>
    </row>
    <row r="289" s="2" customFormat="1" ht="16.5" customHeight="1">
      <c r="A289" s="39"/>
      <c r="B289" s="40"/>
      <c r="C289" s="256" t="s">
        <v>348</v>
      </c>
      <c r="D289" s="256" t="s">
        <v>218</v>
      </c>
      <c r="E289" s="257" t="s">
        <v>231</v>
      </c>
      <c r="F289" s="258" t="s">
        <v>232</v>
      </c>
      <c r="G289" s="259" t="s">
        <v>213</v>
      </c>
      <c r="H289" s="260">
        <v>76.703000000000003</v>
      </c>
      <c r="I289" s="261"/>
      <c r="J289" s="262">
        <f>ROUND(I289*H289,2)</f>
        <v>0</v>
      </c>
      <c r="K289" s="258" t="s">
        <v>136</v>
      </c>
      <c r="L289" s="263"/>
      <c r="M289" s="264" t="s">
        <v>19</v>
      </c>
      <c r="N289" s="265" t="s">
        <v>43</v>
      </c>
      <c r="O289" s="85"/>
      <c r="P289" s="214">
        <f>O289*H289</f>
        <v>0</v>
      </c>
      <c r="Q289" s="214">
        <v>0.00029999999999999997</v>
      </c>
      <c r="R289" s="214">
        <f>Q289*H289</f>
        <v>0.023010899999999997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183</v>
      </c>
      <c r="AT289" s="216" t="s">
        <v>218</v>
      </c>
      <c r="AU289" s="216" t="s">
        <v>82</v>
      </c>
      <c r="AY289" s="18" t="s">
        <v>130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137</v>
      </c>
      <c r="BM289" s="216" t="s">
        <v>649</v>
      </c>
    </row>
    <row r="290" s="13" customFormat="1">
      <c r="A290" s="13"/>
      <c r="B290" s="223"/>
      <c r="C290" s="224"/>
      <c r="D290" s="225" t="s">
        <v>141</v>
      </c>
      <c r="E290" s="226" t="s">
        <v>19</v>
      </c>
      <c r="F290" s="227" t="s">
        <v>641</v>
      </c>
      <c r="G290" s="224"/>
      <c r="H290" s="228">
        <v>31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141</v>
      </c>
      <c r="AU290" s="234" t="s">
        <v>82</v>
      </c>
      <c r="AV290" s="13" t="s">
        <v>82</v>
      </c>
      <c r="AW290" s="13" t="s">
        <v>34</v>
      </c>
      <c r="AX290" s="13" t="s">
        <v>72</v>
      </c>
      <c r="AY290" s="234" t="s">
        <v>130</v>
      </c>
    </row>
    <row r="291" s="13" customFormat="1">
      <c r="A291" s="13"/>
      <c r="B291" s="223"/>
      <c r="C291" s="224"/>
      <c r="D291" s="225" t="s">
        <v>141</v>
      </c>
      <c r="E291" s="226" t="s">
        <v>19</v>
      </c>
      <c r="F291" s="227" t="s">
        <v>642</v>
      </c>
      <c r="G291" s="224"/>
      <c r="H291" s="228">
        <v>38.450000000000003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141</v>
      </c>
      <c r="AU291" s="234" t="s">
        <v>82</v>
      </c>
      <c r="AV291" s="13" t="s">
        <v>82</v>
      </c>
      <c r="AW291" s="13" t="s">
        <v>34</v>
      </c>
      <c r="AX291" s="13" t="s">
        <v>72</v>
      </c>
      <c r="AY291" s="234" t="s">
        <v>130</v>
      </c>
    </row>
    <row r="292" s="13" customFormat="1">
      <c r="A292" s="13"/>
      <c r="B292" s="223"/>
      <c r="C292" s="224"/>
      <c r="D292" s="225" t="s">
        <v>141</v>
      </c>
      <c r="E292" s="226" t="s">
        <v>19</v>
      </c>
      <c r="F292" s="227" t="s">
        <v>643</v>
      </c>
      <c r="G292" s="224"/>
      <c r="H292" s="228">
        <v>3.6000000000000001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141</v>
      </c>
      <c r="AU292" s="234" t="s">
        <v>82</v>
      </c>
      <c r="AV292" s="13" t="s">
        <v>82</v>
      </c>
      <c r="AW292" s="13" t="s">
        <v>34</v>
      </c>
      <c r="AX292" s="13" t="s">
        <v>72</v>
      </c>
      <c r="AY292" s="234" t="s">
        <v>130</v>
      </c>
    </row>
    <row r="293" s="13" customFormat="1">
      <c r="A293" s="13"/>
      <c r="B293" s="223"/>
      <c r="C293" s="224"/>
      <c r="D293" s="225" t="s">
        <v>141</v>
      </c>
      <c r="E293" s="226" t="s">
        <v>19</v>
      </c>
      <c r="F293" s="227" t="s">
        <v>650</v>
      </c>
      <c r="G293" s="224"/>
      <c r="H293" s="228">
        <v>76.703000000000003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141</v>
      </c>
      <c r="AU293" s="234" t="s">
        <v>82</v>
      </c>
      <c r="AV293" s="13" t="s">
        <v>82</v>
      </c>
      <c r="AW293" s="13" t="s">
        <v>34</v>
      </c>
      <c r="AX293" s="13" t="s">
        <v>80</v>
      </c>
      <c r="AY293" s="234" t="s">
        <v>130</v>
      </c>
    </row>
    <row r="294" s="2" customFormat="1" ht="16.5" customHeight="1">
      <c r="A294" s="39"/>
      <c r="B294" s="40"/>
      <c r="C294" s="256" t="s">
        <v>353</v>
      </c>
      <c r="D294" s="256" t="s">
        <v>218</v>
      </c>
      <c r="E294" s="257" t="s">
        <v>237</v>
      </c>
      <c r="F294" s="258" t="s">
        <v>238</v>
      </c>
      <c r="G294" s="259" t="s">
        <v>213</v>
      </c>
      <c r="H294" s="260">
        <v>73.447999999999993</v>
      </c>
      <c r="I294" s="261"/>
      <c r="J294" s="262">
        <f>ROUND(I294*H294,2)</f>
        <v>0</v>
      </c>
      <c r="K294" s="258" t="s">
        <v>136</v>
      </c>
      <c r="L294" s="263"/>
      <c r="M294" s="264" t="s">
        <v>19</v>
      </c>
      <c r="N294" s="265" t="s">
        <v>43</v>
      </c>
      <c r="O294" s="85"/>
      <c r="P294" s="214">
        <f>O294*H294</f>
        <v>0</v>
      </c>
      <c r="Q294" s="214">
        <v>0.00020000000000000001</v>
      </c>
      <c r="R294" s="214">
        <f>Q294*H294</f>
        <v>0.014689599999999999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183</v>
      </c>
      <c r="AT294" s="216" t="s">
        <v>218</v>
      </c>
      <c r="AU294" s="216" t="s">
        <v>82</v>
      </c>
      <c r="AY294" s="18" t="s">
        <v>130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137</v>
      </c>
      <c r="BM294" s="216" t="s">
        <v>651</v>
      </c>
    </row>
    <row r="295" s="13" customFormat="1">
      <c r="A295" s="13"/>
      <c r="B295" s="223"/>
      <c r="C295" s="224"/>
      <c r="D295" s="225" t="s">
        <v>141</v>
      </c>
      <c r="E295" s="226" t="s">
        <v>19</v>
      </c>
      <c r="F295" s="227" t="s">
        <v>644</v>
      </c>
      <c r="G295" s="224"/>
      <c r="H295" s="228">
        <v>27.899999999999999</v>
      </c>
      <c r="I295" s="229"/>
      <c r="J295" s="224"/>
      <c r="K295" s="224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141</v>
      </c>
      <c r="AU295" s="234" t="s">
        <v>82</v>
      </c>
      <c r="AV295" s="13" t="s">
        <v>82</v>
      </c>
      <c r="AW295" s="13" t="s">
        <v>34</v>
      </c>
      <c r="AX295" s="13" t="s">
        <v>72</v>
      </c>
      <c r="AY295" s="234" t="s">
        <v>130</v>
      </c>
    </row>
    <row r="296" s="13" customFormat="1">
      <c r="A296" s="13"/>
      <c r="B296" s="223"/>
      <c r="C296" s="224"/>
      <c r="D296" s="225" t="s">
        <v>141</v>
      </c>
      <c r="E296" s="226" t="s">
        <v>19</v>
      </c>
      <c r="F296" s="227" t="s">
        <v>642</v>
      </c>
      <c r="G296" s="224"/>
      <c r="H296" s="228">
        <v>38.450000000000003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141</v>
      </c>
      <c r="AU296" s="234" t="s">
        <v>82</v>
      </c>
      <c r="AV296" s="13" t="s">
        <v>82</v>
      </c>
      <c r="AW296" s="13" t="s">
        <v>34</v>
      </c>
      <c r="AX296" s="13" t="s">
        <v>72</v>
      </c>
      <c r="AY296" s="234" t="s">
        <v>130</v>
      </c>
    </row>
    <row r="297" s="13" customFormat="1">
      <c r="A297" s="13"/>
      <c r="B297" s="223"/>
      <c r="C297" s="224"/>
      <c r="D297" s="225" t="s">
        <v>141</v>
      </c>
      <c r="E297" s="226" t="s">
        <v>19</v>
      </c>
      <c r="F297" s="227" t="s">
        <v>643</v>
      </c>
      <c r="G297" s="224"/>
      <c r="H297" s="228">
        <v>3.6000000000000001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141</v>
      </c>
      <c r="AU297" s="234" t="s">
        <v>82</v>
      </c>
      <c r="AV297" s="13" t="s">
        <v>82</v>
      </c>
      <c r="AW297" s="13" t="s">
        <v>34</v>
      </c>
      <c r="AX297" s="13" t="s">
        <v>72</v>
      </c>
      <c r="AY297" s="234" t="s">
        <v>130</v>
      </c>
    </row>
    <row r="298" s="13" customFormat="1">
      <c r="A298" s="13"/>
      <c r="B298" s="223"/>
      <c r="C298" s="224"/>
      <c r="D298" s="225" t="s">
        <v>141</v>
      </c>
      <c r="E298" s="226" t="s">
        <v>19</v>
      </c>
      <c r="F298" s="227" t="s">
        <v>652</v>
      </c>
      <c r="G298" s="224"/>
      <c r="H298" s="228">
        <v>73.447999999999993</v>
      </c>
      <c r="I298" s="229"/>
      <c r="J298" s="224"/>
      <c r="K298" s="224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141</v>
      </c>
      <c r="AU298" s="234" t="s">
        <v>82</v>
      </c>
      <c r="AV298" s="13" t="s">
        <v>82</v>
      </c>
      <c r="AW298" s="13" t="s">
        <v>34</v>
      </c>
      <c r="AX298" s="13" t="s">
        <v>80</v>
      </c>
      <c r="AY298" s="234" t="s">
        <v>130</v>
      </c>
    </row>
    <row r="299" s="2" customFormat="1" ht="33" customHeight="1">
      <c r="A299" s="39"/>
      <c r="B299" s="40"/>
      <c r="C299" s="205" t="s">
        <v>360</v>
      </c>
      <c r="D299" s="205" t="s">
        <v>132</v>
      </c>
      <c r="E299" s="206" t="s">
        <v>248</v>
      </c>
      <c r="F299" s="207" t="s">
        <v>249</v>
      </c>
      <c r="G299" s="208" t="s">
        <v>213</v>
      </c>
      <c r="H299" s="209">
        <v>228.34999999999999</v>
      </c>
      <c r="I299" s="210"/>
      <c r="J299" s="211">
        <f>ROUND(I299*H299,2)</f>
        <v>0</v>
      </c>
      <c r="K299" s="207" t="s">
        <v>136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137</v>
      </c>
      <c r="AT299" s="216" t="s">
        <v>132</v>
      </c>
      <c r="AU299" s="216" t="s">
        <v>82</v>
      </c>
      <c r="AY299" s="18" t="s">
        <v>130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137</v>
      </c>
      <c r="BM299" s="216" t="s">
        <v>653</v>
      </c>
    </row>
    <row r="300" s="2" customFormat="1">
      <c r="A300" s="39"/>
      <c r="B300" s="40"/>
      <c r="C300" s="41"/>
      <c r="D300" s="218" t="s">
        <v>139</v>
      </c>
      <c r="E300" s="41"/>
      <c r="F300" s="219" t="s">
        <v>251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139</v>
      </c>
      <c r="AU300" s="18" t="s">
        <v>82</v>
      </c>
    </row>
    <row r="301" s="13" customFormat="1">
      <c r="A301" s="13"/>
      <c r="B301" s="223"/>
      <c r="C301" s="224"/>
      <c r="D301" s="225" t="s">
        <v>141</v>
      </c>
      <c r="E301" s="226" t="s">
        <v>19</v>
      </c>
      <c r="F301" s="227" t="s">
        <v>593</v>
      </c>
      <c r="G301" s="224"/>
      <c r="H301" s="228">
        <v>113.7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141</v>
      </c>
      <c r="AU301" s="234" t="s">
        <v>82</v>
      </c>
      <c r="AV301" s="13" t="s">
        <v>82</v>
      </c>
      <c r="AW301" s="13" t="s">
        <v>34</v>
      </c>
      <c r="AX301" s="13" t="s">
        <v>72</v>
      </c>
      <c r="AY301" s="234" t="s">
        <v>130</v>
      </c>
    </row>
    <row r="302" s="13" customFormat="1">
      <c r="A302" s="13"/>
      <c r="B302" s="223"/>
      <c r="C302" s="224"/>
      <c r="D302" s="225" t="s">
        <v>141</v>
      </c>
      <c r="E302" s="226" t="s">
        <v>19</v>
      </c>
      <c r="F302" s="227" t="s">
        <v>594</v>
      </c>
      <c r="G302" s="224"/>
      <c r="H302" s="228">
        <v>103.05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141</v>
      </c>
      <c r="AU302" s="234" t="s">
        <v>82</v>
      </c>
      <c r="AV302" s="13" t="s">
        <v>82</v>
      </c>
      <c r="AW302" s="13" t="s">
        <v>34</v>
      </c>
      <c r="AX302" s="13" t="s">
        <v>72</v>
      </c>
      <c r="AY302" s="234" t="s">
        <v>130</v>
      </c>
    </row>
    <row r="303" s="13" customFormat="1">
      <c r="A303" s="13"/>
      <c r="B303" s="223"/>
      <c r="C303" s="224"/>
      <c r="D303" s="225" t="s">
        <v>141</v>
      </c>
      <c r="E303" s="226" t="s">
        <v>19</v>
      </c>
      <c r="F303" s="227" t="s">
        <v>595</v>
      </c>
      <c r="G303" s="224"/>
      <c r="H303" s="228">
        <v>11.6</v>
      </c>
      <c r="I303" s="229"/>
      <c r="J303" s="224"/>
      <c r="K303" s="224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141</v>
      </c>
      <c r="AU303" s="234" t="s">
        <v>82</v>
      </c>
      <c r="AV303" s="13" t="s">
        <v>82</v>
      </c>
      <c r="AW303" s="13" t="s">
        <v>34</v>
      </c>
      <c r="AX303" s="13" t="s">
        <v>72</v>
      </c>
      <c r="AY303" s="234" t="s">
        <v>130</v>
      </c>
    </row>
    <row r="304" s="14" customFormat="1">
      <c r="A304" s="14"/>
      <c r="B304" s="235"/>
      <c r="C304" s="236"/>
      <c r="D304" s="225" t="s">
        <v>141</v>
      </c>
      <c r="E304" s="237" t="s">
        <v>19</v>
      </c>
      <c r="F304" s="238" t="s">
        <v>143</v>
      </c>
      <c r="G304" s="236"/>
      <c r="H304" s="239">
        <v>228.34999999999999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141</v>
      </c>
      <c r="AU304" s="245" t="s">
        <v>82</v>
      </c>
      <c r="AV304" s="14" t="s">
        <v>137</v>
      </c>
      <c r="AW304" s="14" t="s">
        <v>4</v>
      </c>
      <c r="AX304" s="14" t="s">
        <v>80</v>
      </c>
      <c r="AY304" s="245" t="s">
        <v>130</v>
      </c>
    </row>
    <row r="305" s="2" customFormat="1" ht="16.5" customHeight="1">
      <c r="A305" s="39"/>
      <c r="B305" s="40"/>
      <c r="C305" s="256" t="s">
        <v>367</v>
      </c>
      <c r="D305" s="256" t="s">
        <v>218</v>
      </c>
      <c r="E305" s="257" t="s">
        <v>254</v>
      </c>
      <c r="F305" s="258" t="s">
        <v>255</v>
      </c>
      <c r="G305" s="259" t="s">
        <v>213</v>
      </c>
      <c r="H305" s="260">
        <v>239.768</v>
      </c>
      <c r="I305" s="261"/>
      <c r="J305" s="262">
        <f>ROUND(I305*H305,2)</f>
        <v>0</v>
      </c>
      <c r="K305" s="258" t="s">
        <v>136</v>
      </c>
      <c r="L305" s="263"/>
      <c r="M305" s="264" t="s">
        <v>19</v>
      </c>
      <c r="N305" s="265" t="s">
        <v>43</v>
      </c>
      <c r="O305" s="85"/>
      <c r="P305" s="214">
        <f>O305*H305</f>
        <v>0</v>
      </c>
      <c r="Q305" s="214">
        <v>4.0000000000000003E-05</v>
      </c>
      <c r="R305" s="214">
        <f>Q305*H305</f>
        <v>0.0095907200000000005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183</v>
      </c>
      <c r="AT305" s="216" t="s">
        <v>218</v>
      </c>
      <c r="AU305" s="216" t="s">
        <v>82</v>
      </c>
      <c r="AY305" s="18" t="s">
        <v>130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80</v>
      </c>
      <c r="BK305" s="217">
        <f>ROUND(I305*H305,2)</f>
        <v>0</v>
      </c>
      <c r="BL305" s="18" t="s">
        <v>137</v>
      </c>
      <c r="BM305" s="216" t="s">
        <v>654</v>
      </c>
    </row>
    <row r="306" s="13" customFormat="1">
      <c r="A306" s="13"/>
      <c r="B306" s="223"/>
      <c r="C306" s="224"/>
      <c r="D306" s="225" t="s">
        <v>141</v>
      </c>
      <c r="E306" s="226" t="s">
        <v>19</v>
      </c>
      <c r="F306" s="227" t="s">
        <v>655</v>
      </c>
      <c r="G306" s="224"/>
      <c r="H306" s="228">
        <v>239.768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141</v>
      </c>
      <c r="AU306" s="234" t="s">
        <v>82</v>
      </c>
      <c r="AV306" s="13" t="s">
        <v>82</v>
      </c>
      <c r="AW306" s="13" t="s">
        <v>34</v>
      </c>
      <c r="AX306" s="13" t="s">
        <v>80</v>
      </c>
      <c r="AY306" s="234" t="s">
        <v>130</v>
      </c>
    </row>
    <row r="307" s="2" customFormat="1" ht="16.5" customHeight="1">
      <c r="A307" s="39"/>
      <c r="B307" s="40"/>
      <c r="C307" s="205" t="s">
        <v>376</v>
      </c>
      <c r="D307" s="205" t="s">
        <v>132</v>
      </c>
      <c r="E307" s="206" t="s">
        <v>189</v>
      </c>
      <c r="F307" s="207" t="s">
        <v>190</v>
      </c>
      <c r="G307" s="208" t="s">
        <v>170</v>
      </c>
      <c r="H307" s="209">
        <v>526.72699999999998</v>
      </c>
      <c r="I307" s="210"/>
      <c r="J307" s="211">
        <f>ROUND(I307*H307,2)</f>
        <v>0</v>
      </c>
      <c r="K307" s="207" t="s">
        <v>136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0.00013999999999999999</v>
      </c>
      <c r="R307" s="214">
        <f>Q307*H307</f>
        <v>0.073741779999999993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137</v>
      </c>
      <c r="AT307" s="216" t="s">
        <v>132</v>
      </c>
      <c r="AU307" s="216" t="s">
        <v>82</v>
      </c>
      <c r="AY307" s="18" t="s">
        <v>130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80</v>
      </c>
      <c r="BK307" s="217">
        <f>ROUND(I307*H307,2)</f>
        <v>0</v>
      </c>
      <c r="BL307" s="18" t="s">
        <v>137</v>
      </c>
      <c r="BM307" s="216" t="s">
        <v>656</v>
      </c>
    </row>
    <row r="308" s="2" customFormat="1">
      <c r="A308" s="39"/>
      <c r="B308" s="40"/>
      <c r="C308" s="41"/>
      <c r="D308" s="218" t="s">
        <v>139</v>
      </c>
      <c r="E308" s="41"/>
      <c r="F308" s="219" t="s">
        <v>192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139</v>
      </c>
      <c r="AU308" s="18" t="s">
        <v>82</v>
      </c>
    </row>
    <row r="309" s="15" customFormat="1">
      <c r="A309" s="15"/>
      <c r="B309" s="246"/>
      <c r="C309" s="247"/>
      <c r="D309" s="225" t="s">
        <v>141</v>
      </c>
      <c r="E309" s="248" t="s">
        <v>19</v>
      </c>
      <c r="F309" s="249" t="s">
        <v>576</v>
      </c>
      <c r="G309" s="247"/>
      <c r="H309" s="248" t="s">
        <v>19</v>
      </c>
      <c r="I309" s="250"/>
      <c r="J309" s="247"/>
      <c r="K309" s="247"/>
      <c r="L309" s="251"/>
      <c r="M309" s="252"/>
      <c r="N309" s="253"/>
      <c r="O309" s="253"/>
      <c r="P309" s="253"/>
      <c r="Q309" s="253"/>
      <c r="R309" s="253"/>
      <c r="S309" s="253"/>
      <c r="T309" s="25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5" t="s">
        <v>141</v>
      </c>
      <c r="AU309" s="255" t="s">
        <v>82</v>
      </c>
      <c r="AV309" s="15" t="s">
        <v>80</v>
      </c>
      <c r="AW309" s="15" t="s">
        <v>34</v>
      </c>
      <c r="AX309" s="15" t="s">
        <v>72</v>
      </c>
      <c r="AY309" s="255" t="s">
        <v>130</v>
      </c>
    </row>
    <row r="310" s="13" customFormat="1">
      <c r="A310" s="13"/>
      <c r="B310" s="223"/>
      <c r="C310" s="224"/>
      <c r="D310" s="225" t="s">
        <v>141</v>
      </c>
      <c r="E310" s="226" t="s">
        <v>19</v>
      </c>
      <c r="F310" s="227" t="s">
        <v>577</v>
      </c>
      <c r="G310" s="224"/>
      <c r="H310" s="228">
        <v>612.72299999999996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141</v>
      </c>
      <c r="AU310" s="234" t="s">
        <v>82</v>
      </c>
      <c r="AV310" s="13" t="s">
        <v>82</v>
      </c>
      <c r="AW310" s="13" t="s">
        <v>34</v>
      </c>
      <c r="AX310" s="13" t="s">
        <v>72</v>
      </c>
      <c r="AY310" s="234" t="s">
        <v>130</v>
      </c>
    </row>
    <row r="311" s="15" customFormat="1">
      <c r="A311" s="15"/>
      <c r="B311" s="246"/>
      <c r="C311" s="247"/>
      <c r="D311" s="225" t="s">
        <v>141</v>
      </c>
      <c r="E311" s="248" t="s">
        <v>19</v>
      </c>
      <c r="F311" s="249" t="s">
        <v>174</v>
      </c>
      <c r="G311" s="247"/>
      <c r="H311" s="248" t="s">
        <v>19</v>
      </c>
      <c r="I311" s="250"/>
      <c r="J311" s="247"/>
      <c r="K311" s="247"/>
      <c r="L311" s="251"/>
      <c r="M311" s="252"/>
      <c r="N311" s="253"/>
      <c r="O311" s="253"/>
      <c r="P311" s="253"/>
      <c r="Q311" s="253"/>
      <c r="R311" s="253"/>
      <c r="S311" s="253"/>
      <c r="T311" s="25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5" t="s">
        <v>141</v>
      </c>
      <c r="AU311" s="255" t="s">
        <v>82</v>
      </c>
      <c r="AV311" s="15" t="s">
        <v>80</v>
      </c>
      <c r="AW311" s="15" t="s">
        <v>34</v>
      </c>
      <c r="AX311" s="15" t="s">
        <v>72</v>
      </c>
      <c r="AY311" s="255" t="s">
        <v>130</v>
      </c>
    </row>
    <row r="312" s="13" customFormat="1">
      <c r="A312" s="13"/>
      <c r="B312" s="223"/>
      <c r="C312" s="224"/>
      <c r="D312" s="225" t="s">
        <v>141</v>
      </c>
      <c r="E312" s="226" t="s">
        <v>19</v>
      </c>
      <c r="F312" s="227" t="s">
        <v>599</v>
      </c>
      <c r="G312" s="224"/>
      <c r="H312" s="228">
        <v>17.055</v>
      </c>
      <c r="I312" s="229"/>
      <c r="J312" s="224"/>
      <c r="K312" s="224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141</v>
      </c>
      <c r="AU312" s="234" t="s">
        <v>82</v>
      </c>
      <c r="AV312" s="13" t="s">
        <v>82</v>
      </c>
      <c r="AW312" s="13" t="s">
        <v>34</v>
      </c>
      <c r="AX312" s="13" t="s">
        <v>72</v>
      </c>
      <c r="AY312" s="234" t="s">
        <v>130</v>
      </c>
    </row>
    <row r="313" s="13" customFormat="1">
      <c r="A313" s="13"/>
      <c r="B313" s="223"/>
      <c r="C313" s="224"/>
      <c r="D313" s="225" t="s">
        <v>141</v>
      </c>
      <c r="E313" s="226" t="s">
        <v>19</v>
      </c>
      <c r="F313" s="227" t="s">
        <v>600</v>
      </c>
      <c r="G313" s="224"/>
      <c r="H313" s="228">
        <v>15.458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141</v>
      </c>
      <c r="AU313" s="234" t="s">
        <v>82</v>
      </c>
      <c r="AV313" s="13" t="s">
        <v>82</v>
      </c>
      <c r="AW313" s="13" t="s">
        <v>34</v>
      </c>
      <c r="AX313" s="13" t="s">
        <v>72</v>
      </c>
      <c r="AY313" s="234" t="s">
        <v>130</v>
      </c>
    </row>
    <row r="314" s="13" customFormat="1">
      <c r="A314" s="13"/>
      <c r="B314" s="223"/>
      <c r="C314" s="224"/>
      <c r="D314" s="225" t="s">
        <v>141</v>
      </c>
      <c r="E314" s="226" t="s">
        <v>19</v>
      </c>
      <c r="F314" s="227" t="s">
        <v>601</v>
      </c>
      <c r="G314" s="224"/>
      <c r="H314" s="228">
        <v>1.74</v>
      </c>
      <c r="I314" s="229"/>
      <c r="J314" s="224"/>
      <c r="K314" s="224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141</v>
      </c>
      <c r="AU314" s="234" t="s">
        <v>82</v>
      </c>
      <c r="AV314" s="13" t="s">
        <v>82</v>
      </c>
      <c r="AW314" s="13" t="s">
        <v>34</v>
      </c>
      <c r="AX314" s="13" t="s">
        <v>72</v>
      </c>
      <c r="AY314" s="234" t="s">
        <v>130</v>
      </c>
    </row>
    <row r="315" s="15" customFormat="1">
      <c r="A315" s="15"/>
      <c r="B315" s="246"/>
      <c r="C315" s="247"/>
      <c r="D315" s="225" t="s">
        <v>141</v>
      </c>
      <c r="E315" s="248" t="s">
        <v>19</v>
      </c>
      <c r="F315" s="249" t="s">
        <v>176</v>
      </c>
      <c r="G315" s="247"/>
      <c r="H315" s="248" t="s">
        <v>19</v>
      </c>
      <c r="I315" s="250"/>
      <c r="J315" s="247"/>
      <c r="K315" s="247"/>
      <c r="L315" s="251"/>
      <c r="M315" s="252"/>
      <c r="N315" s="253"/>
      <c r="O315" s="253"/>
      <c r="P315" s="253"/>
      <c r="Q315" s="253"/>
      <c r="R315" s="253"/>
      <c r="S315" s="253"/>
      <c r="T315" s="25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5" t="s">
        <v>141</v>
      </c>
      <c r="AU315" s="255" t="s">
        <v>82</v>
      </c>
      <c r="AV315" s="15" t="s">
        <v>80</v>
      </c>
      <c r="AW315" s="15" t="s">
        <v>34</v>
      </c>
      <c r="AX315" s="15" t="s">
        <v>72</v>
      </c>
      <c r="AY315" s="255" t="s">
        <v>130</v>
      </c>
    </row>
    <row r="316" s="13" customFormat="1">
      <c r="A316" s="13"/>
      <c r="B316" s="223"/>
      <c r="C316" s="224"/>
      <c r="D316" s="225" t="s">
        <v>141</v>
      </c>
      <c r="E316" s="226" t="s">
        <v>19</v>
      </c>
      <c r="F316" s="227" t="s">
        <v>578</v>
      </c>
      <c r="G316" s="224"/>
      <c r="H316" s="228">
        <v>-55.695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141</v>
      </c>
      <c r="AU316" s="234" t="s">
        <v>82</v>
      </c>
      <c r="AV316" s="13" t="s">
        <v>82</v>
      </c>
      <c r="AW316" s="13" t="s">
        <v>34</v>
      </c>
      <c r="AX316" s="13" t="s">
        <v>72</v>
      </c>
      <c r="AY316" s="234" t="s">
        <v>130</v>
      </c>
    </row>
    <row r="317" s="13" customFormat="1">
      <c r="A317" s="13"/>
      <c r="B317" s="223"/>
      <c r="C317" s="224"/>
      <c r="D317" s="225" t="s">
        <v>141</v>
      </c>
      <c r="E317" s="226" t="s">
        <v>19</v>
      </c>
      <c r="F317" s="227" t="s">
        <v>579</v>
      </c>
      <c r="G317" s="224"/>
      <c r="H317" s="228">
        <v>-64.584999999999994</v>
      </c>
      <c r="I317" s="229"/>
      <c r="J317" s="224"/>
      <c r="K317" s="224"/>
      <c r="L317" s="230"/>
      <c r="M317" s="231"/>
      <c r="N317" s="232"/>
      <c r="O317" s="232"/>
      <c r="P317" s="232"/>
      <c r="Q317" s="232"/>
      <c r="R317" s="232"/>
      <c r="S317" s="232"/>
      <c r="T317" s="23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4" t="s">
        <v>141</v>
      </c>
      <c r="AU317" s="234" t="s">
        <v>82</v>
      </c>
      <c r="AV317" s="13" t="s">
        <v>82</v>
      </c>
      <c r="AW317" s="13" t="s">
        <v>34</v>
      </c>
      <c r="AX317" s="13" t="s">
        <v>72</v>
      </c>
      <c r="AY317" s="234" t="s">
        <v>130</v>
      </c>
    </row>
    <row r="318" s="13" customFormat="1">
      <c r="A318" s="13"/>
      <c r="B318" s="223"/>
      <c r="C318" s="224"/>
      <c r="D318" s="225" t="s">
        <v>141</v>
      </c>
      <c r="E318" s="226" t="s">
        <v>19</v>
      </c>
      <c r="F318" s="227" t="s">
        <v>580</v>
      </c>
      <c r="G318" s="224"/>
      <c r="H318" s="228">
        <v>-4.7999999999999998</v>
      </c>
      <c r="I318" s="229"/>
      <c r="J318" s="224"/>
      <c r="K318" s="224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141</v>
      </c>
      <c r="AU318" s="234" t="s">
        <v>82</v>
      </c>
      <c r="AV318" s="13" t="s">
        <v>82</v>
      </c>
      <c r="AW318" s="13" t="s">
        <v>34</v>
      </c>
      <c r="AX318" s="13" t="s">
        <v>72</v>
      </c>
      <c r="AY318" s="234" t="s">
        <v>130</v>
      </c>
    </row>
    <row r="319" s="15" customFormat="1">
      <c r="A319" s="15"/>
      <c r="B319" s="246"/>
      <c r="C319" s="247"/>
      <c r="D319" s="225" t="s">
        <v>141</v>
      </c>
      <c r="E319" s="248" t="s">
        <v>19</v>
      </c>
      <c r="F319" s="249" t="s">
        <v>557</v>
      </c>
      <c r="G319" s="247"/>
      <c r="H319" s="248" t="s">
        <v>19</v>
      </c>
      <c r="I319" s="250"/>
      <c r="J319" s="247"/>
      <c r="K319" s="247"/>
      <c r="L319" s="251"/>
      <c r="M319" s="252"/>
      <c r="N319" s="253"/>
      <c r="O319" s="253"/>
      <c r="P319" s="253"/>
      <c r="Q319" s="253"/>
      <c r="R319" s="253"/>
      <c r="S319" s="253"/>
      <c r="T319" s="25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5" t="s">
        <v>141</v>
      </c>
      <c r="AU319" s="255" t="s">
        <v>82</v>
      </c>
      <c r="AV319" s="15" t="s">
        <v>80</v>
      </c>
      <c r="AW319" s="15" t="s">
        <v>34</v>
      </c>
      <c r="AX319" s="15" t="s">
        <v>72</v>
      </c>
      <c r="AY319" s="255" t="s">
        <v>130</v>
      </c>
    </row>
    <row r="320" s="13" customFormat="1">
      <c r="A320" s="13"/>
      <c r="B320" s="223"/>
      <c r="C320" s="224"/>
      <c r="D320" s="225" t="s">
        <v>141</v>
      </c>
      <c r="E320" s="226" t="s">
        <v>19</v>
      </c>
      <c r="F320" s="227" t="s">
        <v>558</v>
      </c>
      <c r="G320" s="224"/>
      <c r="H320" s="228">
        <v>3.9910000000000001</v>
      </c>
      <c r="I320" s="229"/>
      <c r="J320" s="224"/>
      <c r="K320" s="224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141</v>
      </c>
      <c r="AU320" s="234" t="s">
        <v>82</v>
      </c>
      <c r="AV320" s="13" t="s">
        <v>82</v>
      </c>
      <c r="AW320" s="13" t="s">
        <v>34</v>
      </c>
      <c r="AX320" s="13" t="s">
        <v>72</v>
      </c>
      <c r="AY320" s="234" t="s">
        <v>130</v>
      </c>
    </row>
    <row r="321" s="15" customFormat="1">
      <c r="A321" s="15"/>
      <c r="B321" s="246"/>
      <c r="C321" s="247"/>
      <c r="D321" s="225" t="s">
        <v>141</v>
      </c>
      <c r="E321" s="248" t="s">
        <v>19</v>
      </c>
      <c r="F321" s="249" t="s">
        <v>657</v>
      </c>
      <c r="G321" s="247"/>
      <c r="H321" s="248" t="s">
        <v>19</v>
      </c>
      <c r="I321" s="250"/>
      <c r="J321" s="247"/>
      <c r="K321" s="247"/>
      <c r="L321" s="251"/>
      <c r="M321" s="252"/>
      <c r="N321" s="253"/>
      <c r="O321" s="253"/>
      <c r="P321" s="253"/>
      <c r="Q321" s="253"/>
      <c r="R321" s="253"/>
      <c r="S321" s="253"/>
      <c r="T321" s="25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5" t="s">
        <v>141</v>
      </c>
      <c r="AU321" s="255" t="s">
        <v>82</v>
      </c>
      <c r="AV321" s="15" t="s">
        <v>80</v>
      </c>
      <c r="AW321" s="15" t="s">
        <v>34</v>
      </c>
      <c r="AX321" s="15" t="s">
        <v>72</v>
      </c>
      <c r="AY321" s="255" t="s">
        <v>130</v>
      </c>
    </row>
    <row r="322" s="13" customFormat="1">
      <c r="A322" s="13"/>
      <c r="B322" s="223"/>
      <c r="C322" s="224"/>
      <c r="D322" s="225" t="s">
        <v>141</v>
      </c>
      <c r="E322" s="226" t="s">
        <v>19</v>
      </c>
      <c r="F322" s="227" t="s">
        <v>658</v>
      </c>
      <c r="G322" s="224"/>
      <c r="H322" s="228">
        <v>0.83999999999999997</v>
      </c>
      <c r="I322" s="229"/>
      <c r="J322" s="224"/>
      <c r="K322" s="224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141</v>
      </c>
      <c r="AU322" s="234" t="s">
        <v>82</v>
      </c>
      <c r="AV322" s="13" t="s">
        <v>82</v>
      </c>
      <c r="AW322" s="13" t="s">
        <v>34</v>
      </c>
      <c r="AX322" s="13" t="s">
        <v>72</v>
      </c>
      <c r="AY322" s="234" t="s">
        <v>130</v>
      </c>
    </row>
    <row r="323" s="14" customFormat="1">
      <c r="A323" s="14"/>
      <c r="B323" s="235"/>
      <c r="C323" s="236"/>
      <c r="D323" s="225" t="s">
        <v>141</v>
      </c>
      <c r="E323" s="237" t="s">
        <v>19</v>
      </c>
      <c r="F323" s="238" t="s">
        <v>143</v>
      </c>
      <c r="G323" s="236"/>
      <c r="H323" s="239">
        <v>526.72699999999986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141</v>
      </c>
      <c r="AU323" s="245" t="s">
        <v>82</v>
      </c>
      <c r="AV323" s="14" t="s">
        <v>137</v>
      </c>
      <c r="AW323" s="14" t="s">
        <v>4</v>
      </c>
      <c r="AX323" s="14" t="s">
        <v>80</v>
      </c>
      <c r="AY323" s="245" t="s">
        <v>130</v>
      </c>
    </row>
    <row r="324" s="2" customFormat="1" ht="24.15" customHeight="1">
      <c r="A324" s="39"/>
      <c r="B324" s="40"/>
      <c r="C324" s="205" t="s">
        <v>382</v>
      </c>
      <c r="D324" s="205" t="s">
        <v>132</v>
      </c>
      <c r="E324" s="206" t="s">
        <v>195</v>
      </c>
      <c r="F324" s="207" t="s">
        <v>196</v>
      </c>
      <c r="G324" s="208" t="s">
        <v>170</v>
      </c>
      <c r="H324" s="209">
        <v>526.72699999999998</v>
      </c>
      <c r="I324" s="210"/>
      <c r="J324" s="211">
        <f>ROUND(I324*H324,2)</f>
        <v>0</v>
      </c>
      <c r="K324" s="207" t="s">
        <v>19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137</v>
      </c>
      <c r="AT324" s="216" t="s">
        <v>132</v>
      </c>
      <c r="AU324" s="216" t="s">
        <v>82</v>
      </c>
      <c r="AY324" s="18" t="s">
        <v>130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137</v>
      </c>
      <c r="BM324" s="216" t="s">
        <v>659</v>
      </c>
    </row>
    <row r="325" s="2" customFormat="1" ht="16.5" customHeight="1">
      <c r="A325" s="39"/>
      <c r="B325" s="40"/>
      <c r="C325" s="205" t="s">
        <v>387</v>
      </c>
      <c r="D325" s="205" t="s">
        <v>132</v>
      </c>
      <c r="E325" s="206" t="s">
        <v>199</v>
      </c>
      <c r="F325" s="207" t="s">
        <v>200</v>
      </c>
      <c r="G325" s="208" t="s">
        <v>170</v>
      </c>
      <c r="H325" s="209">
        <v>24.893000000000001</v>
      </c>
      <c r="I325" s="210"/>
      <c r="J325" s="211">
        <f>ROUND(I325*H325,2)</f>
        <v>0</v>
      </c>
      <c r="K325" s="207" t="s">
        <v>136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0.00018000000000000001</v>
      </c>
      <c r="R325" s="214">
        <f>Q325*H325</f>
        <v>0.0044807400000000004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137</v>
      </c>
      <c r="AT325" s="216" t="s">
        <v>132</v>
      </c>
      <c r="AU325" s="216" t="s">
        <v>82</v>
      </c>
      <c r="AY325" s="18" t="s">
        <v>130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137</v>
      </c>
      <c r="BM325" s="216" t="s">
        <v>660</v>
      </c>
    </row>
    <row r="326" s="2" customFormat="1">
      <c r="A326" s="39"/>
      <c r="B326" s="40"/>
      <c r="C326" s="41"/>
      <c r="D326" s="218" t="s">
        <v>139</v>
      </c>
      <c r="E326" s="41"/>
      <c r="F326" s="219" t="s">
        <v>202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139</v>
      </c>
      <c r="AU326" s="18" t="s">
        <v>82</v>
      </c>
    </row>
    <row r="327" s="15" customFormat="1">
      <c r="A327" s="15"/>
      <c r="B327" s="246"/>
      <c r="C327" s="247"/>
      <c r="D327" s="225" t="s">
        <v>141</v>
      </c>
      <c r="E327" s="248" t="s">
        <v>19</v>
      </c>
      <c r="F327" s="249" t="s">
        <v>203</v>
      </c>
      <c r="G327" s="247"/>
      <c r="H327" s="248" t="s">
        <v>19</v>
      </c>
      <c r="I327" s="250"/>
      <c r="J327" s="247"/>
      <c r="K327" s="247"/>
      <c r="L327" s="251"/>
      <c r="M327" s="252"/>
      <c r="N327" s="253"/>
      <c r="O327" s="253"/>
      <c r="P327" s="253"/>
      <c r="Q327" s="253"/>
      <c r="R327" s="253"/>
      <c r="S327" s="253"/>
      <c r="T327" s="25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5" t="s">
        <v>141</v>
      </c>
      <c r="AU327" s="255" t="s">
        <v>82</v>
      </c>
      <c r="AV327" s="15" t="s">
        <v>80</v>
      </c>
      <c r="AW327" s="15" t="s">
        <v>34</v>
      </c>
      <c r="AX327" s="15" t="s">
        <v>72</v>
      </c>
      <c r="AY327" s="255" t="s">
        <v>130</v>
      </c>
    </row>
    <row r="328" s="13" customFormat="1">
      <c r="A328" s="13"/>
      <c r="B328" s="223"/>
      <c r="C328" s="224"/>
      <c r="D328" s="225" t="s">
        <v>141</v>
      </c>
      <c r="E328" s="226" t="s">
        <v>19</v>
      </c>
      <c r="F328" s="227" t="s">
        <v>567</v>
      </c>
      <c r="G328" s="224"/>
      <c r="H328" s="228">
        <v>18.645</v>
      </c>
      <c r="I328" s="229"/>
      <c r="J328" s="224"/>
      <c r="K328" s="224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141</v>
      </c>
      <c r="AU328" s="234" t="s">
        <v>82</v>
      </c>
      <c r="AV328" s="13" t="s">
        <v>82</v>
      </c>
      <c r="AW328" s="13" t="s">
        <v>34</v>
      </c>
      <c r="AX328" s="13" t="s">
        <v>72</v>
      </c>
      <c r="AY328" s="234" t="s">
        <v>130</v>
      </c>
    </row>
    <row r="329" s="15" customFormat="1">
      <c r="A329" s="15"/>
      <c r="B329" s="246"/>
      <c r="C329" s="247"/>
      <c r="D329" s="225" t="s">
        <v>141</v>
      </c>
      <c r="E329" s="248" t="s">
        <v>19</v>
      </c>
      <c r="F329" s="249" t="s">
        <v>623</v>
      </c>
      <c r="G329" s="247"/>
      <c r="H329" s="248" t="s">
        <v>19</v>
      </c>
      <c r="I329" s="250"/>
      <c r="J329" s="247"/>
      <c r="K329" s="247"/>
      <c r="L329" s="251"/>
      <c r="M329" s="252"/>
      <c r="N329" s="253"/>
      <c r="O329" s="253"/>
      <c r="P329" s="253"/>
      <c r="Q329" s="253"/>
      <c r="R329" s="253"/>
      <c r="S329" s="253"/>
      <c r="T329" s="25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5" t="s">
        <v>141</v>
      </c>
      <c r="AU329" s="255" t="s">
        <v>82</v>
      </c>
      <c r="AV329" s="15" t="s">
        <v>80</v>
      </c>
      <c r="AW329" s="15" t="s">
        <v>34</v>
      </c>
      <c r="AX329" s="15" t="s">
        <v>72</v>
      </c>
      <c r="AY329" s="255" t="s">
        <v>130</v>
      </c>
    </row>
    <row r="330" s="13" customFormat="1">
      <c r="A330" s="13"/>
      <c r="B330" s="223"/>
      <c r="C330" s="224"/>
      <c r="D330" s="225" t="s">
        <v>141</v>
      </c>
      <c r="E330" s="226" t="s">
        <v>19</v>
      </c>
      <c r="F330" s="227" t="s">
        <v>624</v>
      </c>
      <c r="G330" s="224"/>
      <c r="H330" s="228">
        <v>1.6299999999999999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141</v>
      </c>
      <c r="AU330" s="234" t="s">
        <v>82</v>
      </c>
      <c r="AV330" s="13" t="s">
        <v>82</v>
      </c>
      <c r="AW330" s="13" t="s">
        <v>34</v>
      </c>
      <c r="AX330" s="13" t="s">
        <v>72</v>
      </c>
      <c r="AY330" s="234" t="s">
        <v>130</v>
      </c>
    </row>
    <row r="331" s="15" customFormat="1">
      <c r="A331" s="15"/>
      <c r="B331" s="246"/>
      <c r="C331" s="247"/>
      <c r="D331" s="225" t="s">
        <v>141</v>
      </c>
      <c r="E331" s="248" t="s">
        <v>19</v>
      </c>
      <c r="F331" s="249" t="s">
        <v>625</v>
      </c>
      <c r="G331" s="247"/>
      <c r="H331" s="248" t="s">
        <v>19</v>
      </c>
      <c r="I331" s="250"/>
      <c r="J331" s="247"/>
      <c r="K331" s="247"/>
      <c r="L331" s="251"/>
      <c r="M331" s="252"/>
      <c r="N331" s="253"/>
      <c r="O331" s="253"/>
      <c r="P331" s="253"/>
      <c r="Q331" s="253"/>
      <c r="R331" s="253"/>
      <c r="S331" s="253"/>
      <c r="T331" s="25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5" t="s">
        <v>141</v>
      </c>
      <c r="AU331" s="255" t="s">
        <v>82</v>
      </c>
      <c r="AV331" s="15" t="s">
        <v>80</v>
      </c>
      <c r="AW331" s="15" t="s">
        <v>34</v>
      </c>
      <c r="AX331" s="15" t="s">
        <v>72</v>
      </c>
      <c r="AY331" s="255" t="s">
        <v>130</v>
      </c>
    </row>
    <row r="332" s="13" customFormat="1">
      <c r="A332" s="13"/>
      <c r="B332" s="223"/>
      <c r="C332" s="224"/>
      <c r="D332" s="225" t="s">
        <v>141</v>
      </c>
      <c r="E332" s="226" t="s">
        <v>19</v>
      </c>
      <c r="F332" s="227" t="s">
        <v>626</v>
      </c>
      <c r="G332" s="224"/>
      <c r="H332" s="228">
        <v>2.3900000000000001</v>
      </c>
      <c r="I332" s="229"/>
      <c r="J332" s="224"/>
      <c r="K332" s="224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141</v>
      </c>
      <c r="AU332" s="234" t="s">
        <v>82</v>
      </c>
      <c r="AV332" s="13" t="s">
        <v>82</v>
      </c>
      <c r="AW332" s="13" t="s">
        <v>34</v>
      </c>
      <c r="AX332" s="13" t="s">
        <v>72</v>
      </c>
      <c r="AY332" s="234" t="s">
        <v>130</v>
      </c>
    </row>
    <row r="333" s="15" customFormat="1">
      <c r="A333" s="15"/>
      <c r="B333" s="246"/>
      <c r="C333" s="247"/>
      <c r="D333" s="225" t="s">
        <v>141</v>
      </c>
      <c r="E333" s="248" t="s">
        <v>19</v>
      </c>
      <c r="F333" s="249" t="s">
        <v>530</v>
      </c>
      <c r="G333" s="247"/>
      <c r="H333" s="248" t="s">
        <v>19</v>
      </c>
      <c r="I333" s="250"/>
      <c r="J333" s="247"/>
      <c r="K333" s="247"/>
      <c r="L333" s="251"/>
      <c r="M333" s="252"/>
      <c r="N333" s="253"/>
      <c r="O333" s="253"/>
      <c r="P333" s="253"/>
      <c r="Q333" s="253"/>
      <c r="R333" s="253"/>
      <c r="S333" s="253"/>
      <c r="T333" s="25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5" t="s">
        <v>141</v>
      </c>
      <c r="AU333" s="255" t="s">
        <v>82</v>
      </c>
      <c r="AV333" s="15" t="s">
        <v>80</v>
      </c>
      <c r="AW333" s="15" t="s">
        <v>34</v>
      </c>
      <c r="AX333" s="15" t="s">
        <v>72</v>
      </c>
      <c r="AY333" s="255" t="s">
        <v>130</v>
      </c>
    </row>
    <row r="334" s="13" customFormat="1">
      <c r="A334" s="13"/>
      <c r="B334" s="223"/>
      <c r="C334" s="224"/>
      <c r="D334" s="225" t="s">
        <v>141</v>
      </c>
      <c r="E334" s="226" t="s">
        <v>19</v>
      </c>
      <c r="F334" s="227" t="s">
        <v>661</v>
      </c>
      <c r="G334" s="224"/>
      <c r="H334" s="228">
        <v>2.2280000000000002</v>
      </c>
      <c r="I334" s="229"/>
      <c r="J334" s="224"/>
      <c r="K334" s="224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141</v>
      </c>
      <c r="AU334" s="234" t="s">
        <v>82</v>
      </c>
      <c r="AV334" s="13" t="s">
        <v>82</v>
      </c>
      <c r="AW334" s="13" t="s">
        <v>34</v>
      </c>
      <c r="AX334" s="13" t="s">
        <v>72</v>
      </c>
      <c r="AY334" s="234" t="s">
        <v>130</v>
      </c>
    </row>
    <row r="335" s="14" customFormat="1">
      <c r="A335" s="14"/>
      <c r="B335" s="235"/>
      <c r="C335" s="236"/>
      <c r="D335" s="225" t="s">
        <v>141</v>
      </c>
      <c r="E335" s="237" t="s">
        <v>19</v>
      </c>
      <c r="F335" s="238" t="s">
        <v>143</v>
      </c>
      <c r="G335" s="236"/>
      <c r="H335" s="239">
        <v>24.893000000000001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5" t="s">
        <v>141</v>
      </c>
      <c r="AU335" s="245" t="s">
        <v>82</v>
      </c>
      <c r="AV335" s="14" t="s">
        <v>137</v>
      </c>
      <c r="AW335" s="14" t="s">
        <v>4</v>
      </c>
      <c r="AX335" s="14" t="s">
        <v>80</v>
      </c>
      <c r="AY335" s="245" t="s">
        <v>130</v>
      </c>
    </row>
    <row r="336" s="2" customFormat="1" ht="21.75" customHeight="1">
      <c r="A336" s="39"/>
      <c r="B336" s="40"/>
      <c r="C336" s="205" t="s">
        <v>392</v>
      </c>
      <c r="D336" s="205" t="s">
        <v>132</v>
      </c>
      <c r="E336" s="206" t="s">
        <v>206</v>
      </c>
      <c r="F336" s="207" t="s">
        <v>207</v>
      </c>
      <c r="G336" s="208" t="s">
        <v>170</v>
      </c>
      <c r="H336" s="209">
        <v>24.893000000000001</v>
      </c>
      <c r="I336" s="210"/>
      <c r="J336" s="211">
        <f>ROUND(I336*H336,2)</f>
        <v>0</v>
      </c>
      <c r="K336" s="207" t="s">
        <v>136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0.0057000000000000002</v>
      </c>
      <c r="R336" s="214">
        <f>Q336*H336</f>
        <v>0.14189010000000002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137</v>
      </c>
      <c r="AT336" s="216" t="s">
        <v>132</v>
      </c>
      <c r="AU336" s="216" t="s">
        <v>82</v>
      </c>
      <c r="AY336" s="18" t="s">
        <v>130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137</v>
      </c>
      <c r="BM336" s="216" t="s">
        <v>662</v>
      </c>
    </row>
    <row r="337" s="2" customFormat="1">
      <c r="A337" s="39"/>
      <c r="B337" s="40"/>
      <c r="C337" s="41"/>
      <c r="D337" s="218" t="s">
        <v>139</v>
      </c>
      <c r="E337" s="41"/>
      <c r="F337" s="219" t="s">
        <v>209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139</v>
      </c>
      <c r="AU337" s="18" t="s">
        <v>82</v>
      </c>
    </row>
    <row r="338" s="2" customFormat="1" ht="24.15" customHeight="1">
      <c r="A338" s="39"/>
      <c r="B338" s="40"/>
      <c r="C338" s="205" t="s">
        <v>399</v>
      </c>
      <c r="D338" s="205" t="s">
        <v>132</v>
      </c>
      <c r="E338" s="206" t="s">
        <v>265</v>
      </c>
      <c r="F338" s="207" t="s">
        <v>266</v>
      </c>
      <c r="G338" s="208" t="s">
        <v>170</v>
      </c>
      <c r="H338" s="209">
        <v>129.58000000000001</v>
      </c>
      <c r="I338" s="210"/>
      <c r="J338" s="211">
        <f>ROUND(I338*H338,2)</f>
        <v>0</v>
      </c>
      <c r="K338" s="207" t="s">
        <v>136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137</v>
      </c>
      <c r="AT338" s="216" t="s">
        <v>132</v>
      </c>
      <c r="AU338" s="216" t="s">
        <v>82</v>
      </c>
      <c r="AY338" s="18" t="s">
        <v>130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137</v>
      </c>
      <c r="BM338" s="216" t="s">
        <v>663</v>
      </c>
    </row>
    <row r="339" s="2" customFormat="1">
      <c r="A339" s="39"/>
      <c r="B339" s="40"/>
      <c r="C339" s="41"/>
      <c r="D339" s="218" t="s">
        <v>139</v>
      </c>
      <c r="E339" s="41"/>
      <c r="F339" s="219" t="s">
        <v>268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139</v>
      </c>
      <c r="AU339" s="18" t="s">
        <v>82</v>
      </c>
    </row>
    <row r="340" s="13" customFormat="1">
      <c r="A340" s="13"/>
      <c r="B340" s="223"/>
      <c r="C340" s="224"/>
      <c r="D340" s="225" t="s">
        <v>141</v>
      </c>
      <c r="E340" s="226" t="s">
        <v>19</v>
      </c>
      <c r="F340" s="227" t="s">
        <v>664</v>
      </c>
      <c r="G340" s="224"/>
      <c r="H340" s="228">
        <v>55.695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141</v>
      </c>
      <c r="AU340" s="234" t="s">
        <v>82</v>
      </c>
      <c r="AV340" s="13" t="s">
        <v>82</v>
      </c>
      <c r="AW340" s="13" t="s">
        <v>34</v>
      </c>
      <c r="AX340" s="13" t="s">
        <v>72</v>
      </c>
      <c r="AY340" s="234" t="s">
        <v>130</v>
      </c>
    </row>
    <row r="341" s="13" customFormat="1">
      <c r="A341" s="13"/>
      <c r="B341" s="223"/>
      <c r="C341" s="224"/>
      <c r="D341" s="225" t="s">
        <v>141</v>
      </c>
      <c r="E341" s="226" t="s">
        <v>19</v>
      </c>
      <c r="F341" s="227" t="s">
        <v>665</v>
      </c>
      <c r="G341" s="224"/>
      <c r="H341" s="228">
        <v>64.584999999999994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141</v>
      </c>
      <c r="AU341" s="234" t="s">
        <v>82</v>
      </c>
      <c r="AV341" s="13" t="s">
        <v>82</v>
      </c>
      <c r="AW341" s="13" t="s">
        <v>34</v>
      </c>
      <c r="AX341" s="13" t="s">
        <v>72</v>
      </c>
      <c r="AY341" s="234" t="s">
        <v>130</v>
      </c>
    </row>
    <row r="342" s="13" customFormat="1">
      <c r="A342" s="13"/>
      <c r="B342" s="223"/>
      <c r="C342" s="224"/>
      <c r="D342" s="225" t="s">
        <v>141</v>
      </c>
      <c r="E342" s="226" t="s">
        <v>19</v>
      </c>
      <c r="F342" s="227" t="s">
        <v>666</v>
      </c>
      <c r="G342" s="224"/>
      <c r="H342" s="228">
        <v>4.7999999999999998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141</v>
      </c>
      <c r="AU342" s="234" t="s">
        <v>82</v>
      </c>
      <c r="AV342" s="13" t="s">
        <v>82</v>
      </c>
      <c r="AW342" s="13" t="s">
        <v>34</v>
      </c>
      <c r="AX342" s="13" t="s">
        <v>72</v>
      </c>
      <c r="AY342" s="234" t="s">
        <v>130</v>
      </c>
    </row>
    <row r="343" s="13" customFormat="1">
      <c r="A343" s="13"/>
      <c r="B343" s="223"/>
      <c r="C343" s="224"/>
      <c r="D343" s="225" t="s">
        <v>141</v>
      </c>
      <c r="E343" s="226" t="s">
        <v>19</v>
      </c>
      <c r="F343" s="227" t="s">
        <v>667</v>
      </c>
      <c r="G343" s="224"/>
      <c r="H343" s="228">
        <v>4.5</v>
      </c>
      <c r="I343" s="229"/>
      <c r="J343" s="224"/>
      <c r="K343" s="224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141</v>
      </c>
      <c r="AU343" s="234" t="s">
        <v>82</v>
      </c>
      <c r="AV343" s="13" t="s">
        <v>82</v>
      </c>
      <c r="AW343" s="13" t="s">
        <v>34</v>
      </c>
      <c r="AX343" s="13" t="s">
        <v>72</v>
      </c>
      <c r="AY343" s="234" t="s">
        <v>130</v>
      </c>
    </row>
    <row r="344" s="14" customFormat="1">
      <c r="A344" s="14"/>
      <c r="B344" s="235"/>
      <c r="C344" s="236"/>
      <c r="D344" s="225" t="s">
        <v>141</v>
      </c>
      <c r="E344" s="237" t="s">
        <v>19</v>
      </c>
      <c r="F344" s="238" t="s">
        <v>143</v>
      </c>
      <c r="G344" s="236"/>
      <c r="H344" s="239">
        <v>129.57999999999998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141</v>
      </c>
      <c r="AU344" s="245" t="s">
        <v>82</v>
      </c>
      <c r="AV344" s="14" t="s">
        <v>137</v>
      </c>
      <c r="AW344" s="14" t="s">
        <v>4</v>
      </c>
      <c r="AX344" s="14" t="s">
        <v>80</v>
      </c>
      <c r="AY344" s="245" t="s">
        <v>130</v>
      </c>
    </row>
    <row r="345" s="2" customFormat="1" ht="16.5" customHeight="1">
      <c r="A345" s="39"/>
      <c r="B345" s="40"/>
      <c r="C345" s="205" t="s">
        <v>404</v>
      </c>
      <c r="D345" s="205" t="s">
        <v>132</v>
      </c>
      <c r="E345" s="206" t="s">
        <v>258</v>
      </c>
      <c r="F345" s="207" t="s">
        <v>259</v>
      </c>
      <c r="G345" s="208" t="s">
        <v>170</v>
      </c>
      <c r="H345" s="209">
        <v>609.17999999999995</v>
      </c>
      <c r="I345" s="210"/>
      <c r="J345" s="211">
        <f>ROUND(I345*H345,2)</f>
        <v>0</v>
      </c>
      <c r="K345" s="207" t="s">
        <v>136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137</v>
      </c>
      <c r="AT345" s="216" t="s">
        <v>132</v>
      </c>
      <c r="AU345" s="216" t="s">
        <v>82</v>
      </c>
      <c r="AY345" s="18" t="s">
        <v>130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80</v>
      </c>
      <c r="BK345" s="217">
        <f>ROUND(I345*H345,2)</f>
        <v>0</v>
      </c>
      <c r="BL345" s="18" t="s">
        <v>137</v>
      </c>
      <c r="BM345" s="216" t="s">
        <v>668</v>
      </c>
    </row>
    <row r="346" s="2" customFormat="1">
      <c r="A346" s="39"/>
      <c r="B346" s="40"/>
      <c r="C346" s="41"/>
      <c r="D346" s="218" t="s">
        <v>139</v>
      </c>
      <c r="E346" s="41"/>
      <c r="F346" s="219" t="s">
        <v>261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139</v>
      </c>
      <c r="AU346" s="18" t="s">
        <v>82</v>
      </c>
    </row>
    <row r="347" s="15" customFormat="1">
      <c r="A347" s="15"/>
      <c r="B347" s="246"/>
      <c r="C347" s="247"/>
      <c r="D347" s="225" t="s">
        <v>141</v>
      </c>
      <c r="E347" s="248" t="s">
        <v>19</v>
      </c>
      <c r="F347" s="249" t="s">
        <v>203</v>
      </c>
      <c r="G347" s="247"/>
      <c r="H347" s="248" t="s">
        <v>19</v>
      </c>
      <c r="I347" s="250"/>
      <c r="J347" s="247"/>
      <c r="K347" s="247"/>
      <c r="L347" s="251"/>
      <c r="M347" s="252"/>
      <c r="N347" s="253"/>
      <c r="O347" s="253"/>
      <c r="P347" s="253"/>
      <c r="Q347" s="253"/>
      <c r="R347" s="253"/>
      <c r="S347" s="253"/>
      <c r="T347" s="25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5" t="s">
        <v>141</v>
      </c>
      <c r="AU347" s="255" t="s">
        <v>82</v>
      </c>
      <c r="AV347" s="15" t="s">
        <v>80</v>
      </c>
      <c r="AW347" s="15" t="s">
        <v>34</v>
      </c>
      <c r="AX347" s="15" t="s">
        <v>72</v>
      </c>
      <c r="AY347" s="255" t="s">
        <v>130</v>
      </c>
    </row>
    <row r="348" s="13" customFormat="1">
      <c r="A348" s="13"/>
      <c r="B348" s="223"/>
      <c r="C348" s="224"/>
      <c r="D348" s="225" t="s">
        <v>141</v>
      </c>
      <c r="E348" s="226" t="s">
        <v>19</v>
      </c>
      <c r="F348" s="227" t="s">
        <v>632</v>
      </c>
      <c r="G348" s="224"/>
      <c r="H348" s="228">
        <v>39.993000000000002</v>
      </c>
      <c r="I348" s="229"/>
      <c r="J348" s="224"/>
      <c r="K348" s="224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141</v>
      </c>
      <c r="AU348" s="234" t="s">
        <v>82</v>
      </c>
      <c r="AV348" s="13" t="s">
        <v>82</v>
      </c>
      <c r="AW348" s="13" t="s">
        <v>34</v>
      </c>
      <c r="AX348" s="13" t="s">
        <v>72</v>
      </c>
      <c r="AY348" s="234" t="s">
        <v>130</v>
      </c>
    </row>
    <row r="349" s="15" customFormat="1">
      <c r="A349" s="15"/>
      <c r="B349" s="246"/>
      <c r="C349" s="247"/>
      <c r="D349" s="225" t="s">
        <v>141</v>
      </c>
      <c r="E349" s="248" t="s">
        <v>19</v>
      </c>
      <c r="F349" s="249" t="s">
        <v>174</v>
      </c>
      <c r="G349" s="247"/>
      <c r="H349" s="248" t="s">
        <v>19</v>
      </c>
      <c r="I349" s="250"/>
      <c r="J349" s="247"/>
      <c r="K349" s="247"/>
      <c r="L349" s="251"/>
      <c r="M349" s="252"/>
      <c r="N349" s="253"/>
      <c r="O349" s="253"/>
      <c r="P349" s="253"/>
      <c r="Q349" s="253"/>
      <c r="R349" s="253"/>
      <c r="S349" s="253"/>
      <c r="T349" s="25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5" t="s">
        <v>141</v>
      </c>
      <c r="AU349" s="255" t="s">
        <v>82</v>
      </c>
      <c r="AV349" s="15" t="s">
        <v>80</v>
      </c>
      <c r="AW349" s="15" t="s">
        <v>34</v>
      </c>
      <c r="AX349" s="15" t="s">
        <v>72</v>
      </c>
      <c r="AY349" s="255" t="s">
        <v>130</v>
      </c>
    </row>
    <row r="350" s="13" customFormat="1">
      <c r="A350" s="13"/>
      <c r="B350" s="223"/>
      <c r="C350" s="224"/>
      <c r="D350" s="225" t="s">
        <v>141</v>
      </c>
      <c r="E350" s="226" t="s">
        <v>19</v>
      </c>
      <c r="F350" s="227" t="s">
        <v>633</v>
      </c>
      <c r="G350" s="224"/>
      <c r="H350" s="228">
        <v>0.83699999999999997</v>
      </c>
      <c r="I350" s="229"/>
      <c r="J350" s="224"/>
      <c r="K350" s="224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141</v>
      </c>
      <c r="AU350" s="234" t="s">
        <v>82</v>
      </c>
      <c r="AV350" s="13" t="s">
        <v>82</v>
      </c>
      <c r="AW350" s="13" t="s">
        <v>34</v>
      </c>
      <c r="AX350" s="13" t="s">
        <v>72</v>
      </c>
      <c r="AY350" s="234" t="s">
        <v>130</v>
      </c>
    </row>
    <row r="351" s="15" customFormat="1">
      <c r="A351" s="15"/>
      <c r="B351" s="246"/>
      <c r="C351" s="247"/>
      <c r="D351" s="225" t="s">
        <v>141</v>
      </c>
      <c r="E351" s="248" t="s">
        <v>19</v>
      </c>
      <c r="F351" s="249" t="s">
        <v>176</v>
      </c>
      <c r="G351" s="247"/>
      <c r="H351" s="248" t="s">
        <v>19</v>
      </c>
      <c r="I351" s="250"/>
      <c r="J351" s="247"/>
      <c r="K351" s="247"/>
      <c r="L351" s="251"/>
      <c r="M351" s="252"/>
      <c r="N351" s="253"/>
      <c r="O351" s="253"/>
      <c r="P351" s="253"/>
      <c r="Q351" s="253"/>
      <c r="R351" s="253"/>
      <c r="S351" s="253"/>
      <c r="T351" s="25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5" t="s">
        <v>141</v>
      </c>
      <c r="AU351" s="255" t="s">
        <v>82</v>
      </c>
      <c r="AV351" s="15" t="s">
        <v>80</v>
      </c>
      <c r="AW351" s="15" t="s">
        <v>34</v>
      </c>
      <c r="AX351" s="15" t="s">
        <v>72</v>
      </c>
      <c r="AY351" s="255" t="s">
        <v>130</v>
      </c>
    </row>
    <row r="352" s="13" customFormat="1">
      <c r="A352" s="13"/>
      <c r="B352" s="223"/>
      <c r="C352" s="224"/>
      <c r="D352" s="225" t="s">
        <v>141</v>
      </c>
      <c r="E352" s="226" t="s">
        <v>19</v>
      </c>
      <c r="F352" s="227" t="s">
        <v>634</v>
      </c>
      <c r="G352" s="224"/>
      <c r="H352" s="228">
        <v>-3.7200000000000002</v>
      </c>
      <c r="I352" s="229"/>
      <c r="J352" s="224"/>
      <c r="K352" s="224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141</v>
      </c>
      <c r="AU352" s="234" t="s">
        <v>82</v>
      </c>
      <c r="AV352" s="13" t="s">
        <v>82</v>
      </c>
      <c r="AW352" s="13" t="s">
        <v>34</v>
      </c>
      <c r="AX352" s="13" t="s">
        <v>72</v>
      </c>
      <c r="AY352" s="234" t="s">
        <v>130</v>
      </c>
    </row>
    <row r="353" s="15" customFormat="1">
      <c r="A353" s="15"/>
      <c r="B353" s="246"/>
      <c r="C353" s="247"/>
      <c r="D353" s="225" t="s">
        <v>141</v>
      </c>
      <c r="E353" s="248" t="s">
        <v>19</v>
      </c>
      <c r="F353" s="249" t="s">
        <v>523</v>
      </c>
      <c r="G353" s="247"/>
      <c r="H353" s="248" t="s">
        <v>19</v>
      </c>
      <c r="I353" s="250"/>
      <c r="J353" s="247"/>
      <c r="K353" s="247"/>
      <c r="L353" s="251"/>
      <c r="M353" s="252"/>
      <c r="N353" s="253"/>
      <c r="O353" s="253"/>
      <c r="P353" s="253"/>
      <c r="Q353" s="253"/>
      <c r="R353" s="253"/>
      <c r="S353" s="253"/>
      <c r="T353" s="25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5" t="s">
        <v>141</v>
      </c>
      <c r="AU353" s="255" t="s">
        <v>82</v>
      </c>
      <c r="AV353" s="15" t="s">
        <v>80</v>
      </c>
      <c r="AW353" s="15" t="s">
        <v>34</v>
      </c>
      <c r="AX353" s="15" t="s">
        <v>72</v>
      </c>
      <c r="AY353" s="255" t="s">
        <v>130</v>
      </c>
    </row>
    <row r="354" s="13" customFormat="1">
      <c r="A354" s="13"/>
      <c r="B354" s="223"/>
      <c r="C354" s="224"/>
      <c r="D354" s="225" t="s">
        <v>141</v>
      </c>
      <c r="E354" s="226" t="s">
        <v>19</v>
      </c>
      <c r="F354" s="227" t="s">
        <v>524</v>
      </c>
      <c r="G354" s="224"/>
      <c r="H354" s="228">
        <v>6.6689999999999996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141</v>
      </c>
      <c r="AU354" s="234" t="s">
        <v>82</v>
      </c>
      <c r="AV354" s="13" t="s">
        <v>82</v>
      </c>
      <c r="AW354" s="13" t="s">
        <v>34</v>
      </c>
      <c r="AX354" s="13" t="s">
        <v>72</v>
      </c>
      <c r="AY354" s="234" t="s">
        <v>130</v>
      </c>
    </row>
    <row r="355" s="15" customFormat="1">
      <c r="A355" s="15"/>
      <c r="B355" s="246"/>
      <c r="C355" s="247"/>
      <c r="D355" s="225" t="s">
        <v>141</v>
      </c>
      <c r="E355" s="248" t="s">
        <v>19</v>
      </c>
      <c r="F355" s="249" t="s">
        <v>576</v>
      </c>
      <c r="G355" s="247"/>
      <c r="H355" s="248" t="s">
        <v>19</v>
      </c>
      <c r="I355" s="250"/>
      <c r="J355" s="247"/>
      <c r="K355" s="247"/>
      <c r="L355" s="251"/>
      <c r="M355" s="252"/>
      <c r="N355" s="253"/>
      <c r="O355" s="253"/>
      <c r="P355" s="253"/>
      <c r="Q355" s="253"/>
      <c r="R355" s="253"/>
      <c r="S355" s="253"/>
      <c r="T355" s="25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5" t="s">
        <v>141</v>
      </c>
      <c r="AU355" s="255" t="s">
        <v>82</v>
      </c>
      <c r="AV355" s="15" t="s">
        <v>80</v>
      </c>
      <c r="AW355" s="15" t="s">
        <v>34</v>
      </c>
      <c r="AX355" s="15" t="s">
        <v>72</v>
      </c>
      <c r="AY355" s="255" t="s">
        <v>130</v>
      </c>
    </row>
    <row r="356" s="13" customFormat="1">
      <c r="A356" s="13"/>
      <c r="B356" s="223"/>
      <c r="C356" s="224"/>
      <c r="D356" s="225" t="s">
        <v>141</v>
      </c>
      <c r="E356" s="226" t="s">
        <v>19</v>
      </c>
      <c r="F356" s="227" t="s">
        <v>635</v>
      </c>
      <c r="G356" s="224"/>
      <c r="H356" s="228">
        <v>598.79999999999995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141</v>
      </c>
      <c r="AU356" s="234" t="s">
        <v>82</v>
      </c>
      <c r="AV356" s="13" t="s">
        <v>82</v>
      </c>
      <c r="AW356" s="13" t="s">
        <v>34</v>
      </c>
      <c r="AX356" s="13" t="s">
        <v>72</v>
      </c>
      <c r="AY356" s="234" t="s">
        <v>130</v>
      </c>
    </row>
    <row r="357" s="15" customFormat="1">
      <c r="A357" s="15"/>
      <c r="B357" s="246"/>
      <c r="C357" s="247"/>
      <c r="D357" s="225" t="s">
        <v>141</v>
      </c>
      <c r="E357" s="248" t="s">
        <v>19</v>
      </c>
      <c r="F357" s="249" t="s">
        <v>174</v>
      </c>
      <c r="G357" s="247"/>
      <c r="H357" s="248" t="s">
        <v>19</v>
      </c>
      <c r="I357" s="250"/>
      <c r="J357" s="247"/>
      <c r="K357" s="247"/>
      <c r="L357" s="251"/>
      <c r="M357" s="252"/>
      <c r="N357" s="253"/>
      <c r="O357" s="253"/>
      <c r="P357" s="253"/>
      <c r="Q357" s="253"/>
      <c r="R357" s="253"/>
      <c r="S357" s="253"/>
      <c r="T357" s="254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5" t="s">
        <v>141</v>
      </c>
      <c r="AU357" s="255" t="s">
        <v>82</v>
      </c>
      <c r="AV357" s="15" t="s">
        <v>80</v>
      </c>
      <c r="AW357" s="15" t="s">
        <v>34</v>
      </c>
      <c r="AX357" s="15" t="s">
        <v>72</v>
      </c>
      <c r="AY357" s="255" t="s">
        <v>130</v>
      </c>
    </row>
    <row r="358" s="13" customFormat="1">
      <c r="A358" s="13"/>
      <c r="B358" s="223"/>
      <c r="C358" s="224"/>
      <c r="D358" s="225" t="s">
        <v>141</v>
      </c>
      <c r="E358" s="226" t="s">
        <v>19</v>
      </c>
      <c r="F358" s="227" t="s">
        <v>599</v>
      </c>
      <c r="G358" s="224"/>
      <c r="H358" s="228">
        <v>17.055</v>
      </c>
      <c r="I358" s="229"/>
      <c r="J358" s="224"/>
      <c r="K358" s="224"/>
      <c r="L358" s="230"/>
      <c r="M358" s="231"/>
      <c r="N358" s="232"/>
      <c r="O358" s="232"/>
      <c r="P358" s="232"/>
      <c r="Q358" s="232"/>
      <c r="R358" s="232"/>
      <c r="S358" s="232"/>
      <c r="T358" s="23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4" t="s">
        <v>141</v>
      </c>
      <c r="AU358" s="234" t="s">
        <v>82</v>
      </c>
      <c r="AV358" s="13" t="s">
        <v>82</v>
      </c>
      <c r="AW358" s="13" t="s">
        <v>34</v>
      </c>
      <c r="AX358" s="13" t="s">
        <v>72</v>
      </c>
      <c r="AY358" s="234" t="s">
        <v>130</v>
      </c>
    </row>
    <row r="359" s="13" customFormat="1">
      <c r="A359" s="13"/>
      <c r="B359" s="223"/>
      <c r="C359" s="224"/>
      <c r="D359" s="225" t="s">
        <v>141</v>
      </c>
      <c r="E359" s="226" t="s">
        <v>19</v>
      </c>
      <c r="F359" s="227" t="s">
        <v>600</v>
      </c>
      <c r="G359" s="224"/>
      <c r="H359" s="228">
        <v>15.458</v>
      </c>
      <c r="I359" s="229"/>
      <c r="J359" s="224"/>
      <c r="K359" s="224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141</v>
      </c>
      <c r="AU359" s="234" t="s">
        <v>82</v>
      </c>
      <c r="AV359" s="13" t="s">
        <v>82</v>
      </c>
      <c r="AW359" s="13" t="s">
        <v>34</v>
      </c>
      <c r="AX359" s="13" t="s">
        <v>72</v>
      </c>
      <c r="AY359" s="234" t="s">
        <v>130</v>
      </c>
    </row>
    <row r="360" s="13" customFormat="1">
      <c r="A360" s="13"/>
      <c r="B360" s="223"/>
      <c r="C360" s="224"/>
      <c r="D360" s="225" t="s">
        <v>141</v>
      </c>
      <c r="E360" s="226" t="s">
        <v>19</v>
      </c>
      <c r="F360" s="227" t="s">
        <v>601</v>
      </c>
      <c r="G360" s="224"/>
      <c r="H360" s="228">
        <v>1.74</v>
      </c>
      <c r="I360" s="229"/>
      <c r="J360" s="224"/>
      <c r="K360" s="224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141</v>
      </c>
      <c r="AU360" s="234" t="s">
        <v>82</v>
      </c>
      <c r="AV360" s="13" t="s">
        <v>82</v>
      </c>
      <c r="AW360" s="13" t="s">
        <v>34</v>
      </c>
      <c r="AX360" s="13" t="s">
        <v>72</v>
      </c>
      <c r="AY360" s="234" t="s">
        <v>130</v>
      </c>
    </row>
    <row r="361" s="15" customFormat="1">
      <c r="A361" s="15"/>
      <c r="B361" s="246"/>
      <c r="C361" s="247"/>
      <c r="D361" s="225" t="s">
        <v>141</v>
      </c>
      <c r="E361" s="248" t="s">
        <v>19</v>
      </c>
      <c r="F361" s="249" t="s">
        <v>176</v>
      </c>
      <c r="G361" s="247"/>
      <c r="H361" s="248" t="s">
        <v>19</v>
      </c>
      <c r="I361" s="250"/>
      <c r="J361" s="247"/>
      <c r="K361" s="247"/>
      <c r="L361" s="251"/>
      <c r="M361" s="252"/>
      <c r="N361" s="253"/>
      <c r="O361" s="253"/>
      <c r="P361" s="253"/>
      <c r="Q361" s="253"/>
      <c r="R361" s="253"/>
      <c r="S361" s="253"/>
      <c r="T361" s="254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5" t="s">
        <v>141</v>
      </c>
      <c r="AU361" s="255" t="s">
        <v>82</v>
      </c>
      <c r="AV361" s="15" t="s">
        <v>80</v>
      </c>
      <c r="AW361" s="15" t="s">
        <v>34</v>
      </c>
      <c r="AX361" s="15" t="s">
        <v>72</v>
      </c>
      <c r="AY361" s="255" t="s">
        <v>130</v>
      </c>
    </row>
    <row r="362" s="13" customFormat="1">
      <c r="A362" s="13"/>
      <c r="B362" s="223"/>
      <c r="C362" s="224"/>
      <c r="D362" s="225" t="s">
        <v>141</v>
      </c>
      <c r="E362" s="226" t="s">
        <v>19</v>
      </c>
      <c r="F362" s="227" t="s">
        <v>578</v>
      </c>
      <c r="G362" s="224"/>
      <c r="H362" s="228">
        <v>-55.695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141</v>
      </c>
      <c r="AU362" s="234" t="s">
        <v>82</v>
      </c>
      <c r="AV362" s="13" t="s">
        <v>82</v>
      </c>
      <c r="AW362" s="13" t="s">
        <v>34</v>
      </c>
      <c r="AX362" s="13" t="s">
        <v>72</v>
      </c>
      <c r="AY362" s="234" t="s">
        <v>130</v>
      </c>
    </row>
    <row r="363" s="13" customFormat="1">
      <c r="A363" s="13"/>
      <c r="B363" s="223"/>
      <c r="C363" s="224"/>
      <c r="D363" s="225" t="s">
        <v>141</v>
      </c>
      <c r="E363" s="226" t="s">
        <v>19</v>
      </c>
      <c r="F363" s="227" t="s">
        <v>579</v>
      </c>
      <c r="G363" s="224"/>
      <c r="H363" s="228">
        <v>-64.584999999999994</v>
      </c>
      <c r="I363" s="229"/>
      <c r="J363" s="224"/>
      <c r="K363" s="224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141</v>
      </c>
      <c r="AU363" s="234" t="s">
        <v>82</v>
      </c>
      <c r="AV363" s="13" t="s">
        <v>82</v>
      </c>
      <c r="AW363" s="13" t="s">
        <v>34</v>
      </c>
      <c r="AX363" s="13" t="s">
        <v>72</v>
      </c>
      <c r="AY363" s="234" t="s">
        <v>130</v>
      </c>
    </row>
    <row r="364" s="13" customFormat="1">
      <c r="A364" s="13"/>
      <c r="B364" s="223"/>
      <c r="C364" s="224"/>
      <c r="D364" s="225" t="s">
        <v>141</v>
      </c>
      <c r="E364" s="226" t="s">
        <v>19</v>
      </c>
      <c r="F364" s="227" t="s">
        <v>580</v>
      </c>
      <c r="G364" s="224"/>
      <c r="H364" s="228">
        <v>-4.7999999999999998</v>
      </c>
      <c r="I364" s="229"/>
      <c r="J364" s="224"/>
      <c r="K364" s="224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141</v>
      </c>
      <c r="AU364" s="234" t="s">
        <v>82</v>
      </c>
      <c r="AV364" s="13" t="s">
        <v>82</v>
      </c>
      <c r="AW364" s="13" t="s">
        <v>34</v>
      </c>
      <c r="AX364" s="13" t="s">
        <v>72</v>
      </c>
      <c r="AY364" s="234" t="s">
        <v>130</v>
      </c>
    </row>
    <row r="365" s="15" customFormat="1">
      <c r="A365" s="15"/>
      <c r="B365" s="246"/>
      <c r="C365" s="247"/>
      <c r="D365" s="225" t="s">
        <v>141</v>
      </c>
      <c r="E365" s="248" t="s">
        <v>19</v>
      </c>
      <c r="F365" s="249" t="s">
        <v>557</v>
      </c>
      <c r="G365" s="247"/>
      <c r="H365" s="248" t="s">
        <v>19</v>
      </c>
      <c r="I365" s="250"/>
      <c r="J365" s="247"/>
      <c r="K365" s="247"/>
      <c r="L365" s="251"/>
      <c r="M365" s="252"/>
      <c r="N365" s="253"/>
      <c r="O365" s="253"/>
      <c r="P365" s="253"/>
      <c r="Q365" s="253"/>
      <c r="R365" s="253"/>
      <c r="S365" s="253"/>
      <c r="T365" s="25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5" t="s">
        <v>141</v>
      </c>
      <c r="AU365" s="255" t="s">
        <v>82</v>
      </c>
      <c r="AV365" s="15" t="s">
        <v>80</v>
      </c>
      <c r="AW365" s="15" t="s">
        <v>34</v>
      </c>
      <c r="AX365" s="15" t="s">
        <v>72</v>
      </c>
      <c r="AY365" s="255" t="s">
        <v>130</v>
      </c>
    </row>
    <row r="366" s="13" customFormat="1">
      <c r="A366" s="13"/>
      <c r="B366" s="223"/>
      <c r="C366" s="224"/>
      <c r="D366" s="225" t="s">
        <v>141</v>
      </c>
      <c r="E366" s="226" t="s">
        <v>19</v>
      </c>
      <c r="F366" s="227" t="s">
        <v>558</v>
      </c>
      <c r="G366" s="224"/>
      <c r="H366" s="228">
        <v>3.9910000000000001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141</v>
      </c>
      <c r="AU366" s="234" t="s">
        <v>82</v>
      </c>
      <c r="AV366" s="13" t="s">
        <v>82</v>
      </c>
      <c r="AW366" s="13" t="s">
        <v>34</v>
      </c>
      <c r="AX366" s="13" t="s">
        <v>72</v>
      </c>
      <c r="AY366" s="234" t="s">
        <v>130</v>
      </c>
    </row>
    <row r="367" s="15" customFormat="1">
      <c r="A367" s="15"/>
      <c r="B367" s="246"/>
      <c r="C367" s="247"/>
      <c r="D367" s="225" t="s">
        <v>141</v>
      </c>
      <c r="E367" s="248" t="s">
        <v>19</v>
      </c>
      <c r="F367" s="249" t="s">
        <v>669</v>
      </c>
      <c r="G367" s="247"/>
      <c r="H367" s="248" t="s">
        <v>19</v>
      </c>
      <c r="I367" s="250"/>
      <c r="J367" s="247"/>
      <c r="K367" s="247"/>
      <c r="L367" s="251"/>
      <c r="M367" s="252"/>
      <c r="N367" s="253"/>
      <c r="O367" s="253"/>
      <c r="P367" s="253"/>
      <c r="Q367" s="253"/>
      <c r="R367" s="253"/>
      <c r="S367" s="253"/>
      <c r="T367" s="254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5" t="s">
        <v>141</v>
      </c>
      <c r="AU367" s="255" t="s">
        <v>82</v>
      </c>
      <c r="AV367" s="15" t="s">
        <v>80</v>
      </c>
      <c r="AW367" s="15" t="s">
        <v>34</v>
      </c>
      <c r="AX367" s="15" t="s">
        <v>72</v>
      </c>
      <c r="AY367" s="255" t="s">
        <v>130</v>
      </c>
    </row>
    <row r="368" s="13" customFormat="1">
      <c r="A368" s="13"/>
      <c r="B368" s="223"/>
      <c r="C368" s="224"/>
      <c r="D368" s="225" t="s">
        <v>141</v>
      </c>
      <c r="E368" s="226" t="s">
        <v>19</v>
      </c>
      <c r="F368" s="227" t="s">
        <v>670</v>
      </c>
      <c r="G368" s="224"/>
      <c r="H368" s="228">
        <v>4.4450000000000003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141</v>
      </c>
      <c r="AU368" s="234" t="s">
        <v>82</v>
      </c>
      <c r="AV368" s="13" t="s">
        <v>82</v>
      </c>
      <c r="AW368" s="13" t="s">
        <v>34</v>
      </c>
      <c r="AX368" s="13" t="s">
        <v>72</v>
      </c>
      <c r="AY368" s="234" t="s">
        <v>130</v>
      </c>
    </row>
    <row r="369" s="15" customFormat="1">
      <c r="A369" s="15"/>
      <c r="B369" s="246"/>
      <c r="C369" s="247"/>
      <c r="D369" s="225" t="s">
        <v>141</v>
      </c>
      <c r="E369" s="248" t="s">
        <v>19</v>
      </c>
      <c r="F369" s="249" t="s">
        <v>671</v>
      </c>
      <c r="G369" s="247"/>
      <c r="H369" s="248" t="s">
        <v>19</v>
      </c>
      <c r="I369" s="250"/>
      <c r="J369" s="247"/>
      <c r="K369" s="247"/>
      <c r="L369" s="251"/>
      <c r="M369" s="252"/>
      <c r="N369" s="253"/>
      <c r="O369" s="253"/>
      <c r="P369" s="253"/>
      <c r="Q369" s="253"/>
      <c r="R369" s="253"/>
      <c r="S369" s="253"/>
      <c r="T369" s="25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55" t="s">
        <v>141</v>
      </c>
      <c r="AU369" s="255" t="s">
        <v>82</v>
      </c>
      <c r="AV369" s="15" t="s">
        <v>80</v>
      </c>
      <c r="AW369" s="15" t="s">
        <v>34</v>
      </c>
      <c r="AX369" s="15" t="s">
        <v>72</v>
      </c>
      <c r="AY369" s="255" t="s">
        <v>130</v>
      </c>
    </row>
    <row r="370" s="13" customFormat="1">
      <c r="A370" s="13"/>
      <c r="B370" s="223"/>
      <c r="C370" s="224"/>
      <c r="D370" s="225" t="s">
        <v>141</v>
      </c>
      <c r="E370" s="226" t="s">
        <v>19</v>
      </c>
      <c r="F370" s="227" t="s">
        <v>672</v>
      </c>
      <c r="G370" s="224"/>
      <c r="H370" s="228">
        <v>5.46</v>
      </c>
      <c r="I370" s="229"/>
      <c r="J370" s="224"/>
      <c r="K370" s="224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141</v>
      </c>
      <c r="AU370" s="234" t="s">
        <v>82</v>
      </c>
      <c r="AV370" s="13" t="s">
        <v>82</v>
      </c>
      <c r="AW370" s="13" t="s">
        <v>34</v>
      </c>
      <c r="AX370" s="13" t="s">
        <v>72</v>
      </c>
      <c r="AY370" s="234" t="s">
        <v>130</v>
      </c>
    </row>
    <row r="371" s="15" customFormat="1">
      <c r="A371" s="15"/>
      <c r="B371" s="246"/>
      <c r="C371" s="247"/>
      <c r="D371" s="225" t="s">
        <v>141</v>
      </c>
      <c r="E371" s="248" t="s">
        <v>19</v>
      </c>
      <c r="F371" s="249" t="s">
        <v>673</v>
      </c>
      <c r="G371" s="247"/>
      <c r="H371" s="248" t="s">
        <v>19</v>
      </c>
      <c r="I371" s="250"/>
      <c r="J371" s="247"/>
      <c r="K371" s="247"/>
      <c r="L371" s="251"/>
      <c r="M371" s="252"/>
      <c r="N371" s="253"/>
      <c r="O371" s="253"/>
      <c r="P371" s="253"/>
      <c r="Q371" s="253"/>
      <c r="R371" s="253"/>
      <c r="S371" s="253"/>
      <c r="T371" s="25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5" t="s">
        <v>141</v>
      </c>
      <c r="AU371" s="255" t="s">
        <v>82</v>
      </c>
      <c r="AV371" s="15" t="s">
        <v>80</v>
      </c>
      <c r="AW371" s="15" t="s">
        <v>34</v>
      </c>
      <c r="AX371" s="15" t="s">
        <v>72</v>
      </c>
      <c r="AY371" s="255" t="s">
        <v>130</v>
      </c>
    </row>
    <row r="372" s="13" customFormat="1">
      <c r="A372" s="13"/>
      <c r="B372" s="223"/>
      <c r="C372" s="224"/>
      <c r="D372" s="225" t="s">
        <v>141</v>
      </c>
      <c r="E372" s="226" t="s">
        <v>19</v>
      </c>
      <c r="F372" s="227" t="s">
        <v>674</v>
      </c>
      <c r="G372" s="224"/>
      <c r="H372" s="228">
        <v>4.625</v>
      </c>
      <c r="I372" s="229"/>
      <c r="J372" s="224"/>
      <c r="K372" s="224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141</v>
      </c>
      <c r="AU372" s="234" t="s">
        <v>82</v>
      </c>
      <c r="AV372" s="13" t="s">
        <v>82</v>
      </c>
      <c r="AW372" s="13" t="s">
        <v>34</v>
      </c>
      <c r="AX372" s="13" t="s">
        <v>72</v>
      </c>
      <c r="AY372" s="234" t="s">
        <v>130</v>
      </c>
    </row>
    <row r="373" s="13" customFormat="1">
      <c r="A373" s="13"/>
      <c r="B373" s="223"/>
      <c r="C373" s="224"/>
      <c r="D373" s="225" t="s">
        <v>141</v>
      </c>
      <c r="E373" s="226" t="s">
        <v>19</v>
      </c>
      <c r="F373" s="227" t="s">
        <v>675</v>
      </c>
      <c r="G373" s="224"/>
      <c r="H373" s="228">
        <v>2.6659999999999999</v>
      </c>
      <c r="I373" s="229"/>
      <c r="J373" s="224"/>
      <c r="K373" s="224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141</v>
      </c>
      <c r="AU373" s="234" t="s">
        <v>82</v>
      </c>
      <c r="AV373" s="13" t="s">
        <v>82</v>
      </c>
      <c r="AW373" s="13" t="s">
        <v>34</v>
      </c>
      <c r="AX373" s="13" t="s">
        <v>72</v>
      </c>
      <c r="AY373" s="234" t="s">
        <v>130</v>
      </c>
    </row>
    <row r="374" s="15" customFormat="1">
      <c r="A374" s="15"/>
      <c r="B374" s="246"/>
      <c r="C374" s="247"/>
      <c r="D374" s="225" t="s">
        <v>141</v>
      </c>
      <c r="E374" s="248" t="s">
        <v>19</v>
      </c>
      <c r="F374" s="249" t="s">
        <v>623</v>
      </c>
      <c r="G374" s="247"/>
      <c r="H374" s="248" t="s">
        <v>19</v>
      </c>
      <c r="I374" s="250"/>
      <c r="J374" s="247"/>
      <c r="K374" s="247"/>
      <c r="L374" s="251"/>
      <c r="M374" s="252"/>
      <c r="N374" s="253"/>
      <c r="O374" s="253"/>
      <c r="P374" s="253"/>
      <c r="Q374" s="253"/>
      <c r="R374" s="253"/>
      <c r="S374" s="253"/>
      <c r="T374" s="25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5" t="s">
        <v>141</v>
      </c>
      <c r="AU374" s="255" t="s">
        <v>82</v>
      </c>
      <c r="AV374" s="15" t="s">
        <v>80</v>
      </c>
      <c r="AW374" s="15" t="s">
        <v>34</v>
      </c>
      <c r="AX374" s="15" t="s">
        <v>72</v>
      </c>
      <c r="AY374" s="255" t="s">
        <v>130</v>
      </c>
    </row>
    <row r="375" s="13" customFormat="1">
      <c r="A375" s="13"/>
      <c r="B375" s="223"/>
      <c r="C375" s="224"/>
      <c r="D375" s="225" t="s">
        <v>141</v>
      </c>
      <c r="E375" s="226" t="s">
        <v>19</v>
      </c>
      <c r="F375" s="227" t="s">
        <v>624</v>
      </c>
      <c r="G375" s="224"/>
      <c r="H375" s="228">
        <v>1.6299999999999999</v>
      </c>
      <c r="I375" s="229"/>
      <c r="J375" s="224"/>
      <c r="K375" s="224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141</v>
      </c>
      <c r="AU375" s="234" t="s">
        <v>82</v>
      </c>
      <c r="AV375" s="13" t="s">
        <v>82</v>
      </c>
      <c r="AW375" s="13" t="s">
        <v>34</v>
      </c>
      <c r="AX375" s="13" t="s">
        <v>72</v>
      </c>
      <c r="AY375" s="234" t="s">
        <v>130</v>
      </c>
    </row>
    <row r="376" s="15" customFormat="1">
      <c r="A376" s="15"/>
      <c r="B376" s="246"/>
      <c r="C376" s="247"/>
      <c r="D376" s="225" t="s">
        <v>141</v>
      </c>
      <c r="E376" s="248" t="s">
        <v>19</v>
      </c>
      <c r="F376" s="249" t="s">
        <v>625</v>
      </c>
      <c r="G376" s="247"/>
      <c r="H376" s="248" t="s">
        <v>19</v>
      </c>
      <c r="I376" s="250"/>
      <c r="J376" s="247"/>
      <c r="K376" s="247"/>
      <c r="L376" s="251"/>
      <c r="M376" s="252"/>
      <c r="N376" s="253"/>
      <c r="O376" s="253"/>
      <c r="P376" s="253"/>
      <c r="Q376" s="253"/>
      <c r="R376" s="253"/>
      <c r="S376" s="253"/>
      <c r="T376" s="254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5" t="s">
        <v>141</v>
      </c>
      <c r="AU376" s="255" t="s">
        <v>82</v>
      </c>
      <c r="AV376" s="15" t="s">
        <v>80</v>
      </c>
      <c r="AW376" s="15" t="s">
        <v>34</v>
      </c>
      <c r="AX376" s="15" t="s">
        <v>72</v>
      </c>
      <c r="AY376" s="255" t="s">
        <v>130</v>
      </c>
    </row>
    <row r="377" s="13" customFormat="1">
      <c r="A377" s="13"/>
      <c r="B377" s="223"/>
      <c r="C377" s="224"/>
      <c r="D377" s="225" t="s">
        <v>141</v>
      </c>
      <c r="E377" s="226" t="s">
        <v>19</v>
      </c>
      <c r="F377" s="227" t="s">
        <v>626</v>
      </c>
      <c r="G377" s="224"/>
      <c r="H377" s="228">
        <v>2.3900000000000001</v>
      </c>
      <c r="I377" s="229"/>
      <c r="J377" s="224"/>
      <c r="K377" s="224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141</v>
      </c>
      <c r="AU377" s="234" t="s">
        <v>82</v>
      </c>
      <c r="AV377" s="13" t="s">
        <v>82</v>
      </c>
      <c r="AW377" s="13" t="s">
        <v>34</v>
      </c>
      <c r="AX377" s="13" t="s">
        <v>72</v>
      </c>
      <c r="AY377" s="234" t="s">
        <v>130</v>
      </c>
    </row>
    <row r="378" s="15" customFormat="1">
      <c r="A378" s="15"/>
      <c r="B378" s="246"/>
      <c r="C378" s="247"/>
      <c r="D378" s="225" t="s">
        <v>141</v>
      </c>
      <c r="E378" s="248" t="s">
        <v>19</v>
      </c>
      <c r="F378" s="249" t="s">
        <v>676</v>
      </c>
      <c r="G378" s="247"/>
      <c r="H378" s="248" t="s">
        <v>19</v>
      </c>
      <c r="I378" s="250"/>
      <c r="J378" s="247"/>
      <c r="K378" s="247"/>
      <c r="L378" s="251"/>
      <c r="M378" s="252"/>
      <c r="N378" s="253"/>
      <c r="O378" s="253"/>
      <c r="P378" s="253"/>
      <c r="Q378" s="253"/>
      <c r="R378" s="253"/>
      <c r="S378" s="253"/>
      <c r="T378" s="25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5" t="s">
        <v>141</v>
      </c>
      <c r="AU378" s="255" t="s">
        <v>82</v>
      </c>
      <c r="AV378" s="15" t="s">
        <v>80</v>
      </c>
      <c r="AW378" s="15" t="s">
        <v>34</v>
      </c>
      <c r="AX378" s="15" t="s">
        <v>72</v>
      </c>
      <c r="AY378" s="255" t="s">
        <v>130</v>
      </c>
    </row>
    <row r="379" s="13" customFormat="1">
      <c r="A379" s="13"/>
      <c r="B379" s="223"/>
      <c r="C379" s="224"/>
      <c r="D379" s="225" t="s">
        <v>141</v>
      </c>
      <c r="E379" s="226" t="s">
        <v>19</v>
      </c>
      <c r="F379" s="227" t="s">
        <v>677</v>
      </c>
      <c r="G379" s="224"/>
      <c r="H379" s="228">
        <v>3.6680000000000001</v>
      </c>
      <c r="I379" s="229"/>
      <c r="J379" s="224"/>
      <c r="K379" s="224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141</v>
      </c>
      <c r="AU379" s="234" t="s">
        <v>82</v>
      </c>
      <c r="AV379" s="13" t="s">
        <v>82</v>
      </c>
      <c r="AW379" s="13" t="s">
        <v>34</v>
      </c>
      <c r="AX379" s="13" t="s">
        <v>72</v>
      </c>
      <c r="AY379" s="234" t="s">
        <v>130</v>
      </c>
    </row>
    <row r="380" s="15" customFormat="1">
      <c r="A380" s="15"/>
      <c r="B380" s="246"/>
      <c r="C380" s="247"/>
      <c r="D380" s="225" t="s">
        <v>141</v>
      </c>
      <c r="E380" s="248" t="s">
        <v>19</v>
      </c>
      <c r="F380" s="249" t="s">
        <v>678</v>
      </c>
      <c r="G380" s="247"/>
      <c r="H380" s="248" t="s">
        <v>19</v>
      </c>
      <c r="I380" s="250"/>
      <c r="J380" s="247"/>
      <c r="K380" s="247"/>
      <c r="L380" s="251"/>
      <c r="M380" s="252"/>
      <c r="N380" s="253"/>
      <c r="O380" s="253"/>
      <c r="P380" s="253"/>
      <c r="Q380" s="253"/>
      <c r="R380" s="253"/>
      <c r="S380" s="253"/>
      <c r="T380" s="25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5" t="s">
        <v>141</v>
      </c>
      <c r="AU380" s="255" t="s">
        <v>82</v>
      </c>
      <c r="AV380" s="15" t="s">
        <v>80</v>
      </c>
      <c r="AW380" s="15" t="s">
        <v>34</v>
      </c>
      <c r="AX380" s="15" t="s">
        <v>72</v>
      </c>
      <c r="AY380" s="255" t="s">
        <v>130</v>
      </c>
    </row>
    <row r="381" s="13" customFormat="1">
      <c r="A381" s="13"/>
      <c r="B381" s="223"/>
      <c r="C381" s="224"/>
      <c r="D381" s="225" t="s">
        <v>141</v>
      </c>
      <c r="E381" s="226" t="s">
        <v>19</v>
      </c>
      <c r="F381" s="227" t="s">
        <v>679</v>
      </c>
      <c r="G381" s="224"/>
      <c r="H381" s="228">
        <v>1.7949999999999999</v>
      </c>
      <c r="I381" s="229"/>
      <c r="J381" s="224"/>
      <c r="K381" s="224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141</v>
      </c>
      <c r="AU381" s="234" t="s">
        <v>82</v>
      </c>
      <c r="AV381" s="13" t="s">
        <v>82</v>
      </c>
      <c r="AW381" s="13" t="s">
        <v>34</v>
      </c>
      <c r="AX381" s="13" t="s">
        <v>72</v>
      </c>
      <c r="AY381" s="234" t="s">
        <v>130</v>
      </c>
    </row>
    <row r="382" s="15" customFormat="1">
      <c r="A382" s="15"/>
      <c r="B382" s="246"/>
      <c r="C382" s="247"/>
      <c r="D382" s="225" t="s">
        <v>141</v>
      </c>
      <c r="E382" s="248" t="s">
        <v>19</v>
      </c>
      <c r="F382" s="249" t="s">
        <v>680</v>
      </c>
      <c r="G382" s="247"/>
      <c r="H382" s="248" t="s">
        <v>19</v>
      </c>
      <c r="I382" s="250"/>
      <c r="J382" s="247"/>
      <c r="K382" s="247"/>
      <c r="L382" s="251"/>
      <c r="M382" s="252"/>
      <c r="N382" s="253"/>
      <c r="O382" s="253"/>
      <c r="P382" s="253"/>
      <c r="Q382" s="253"/>
      <c r="R382" s="253"/>
      <c r="S382" s="253"/>
      <c r="T382" s="25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5" t="s">
        <v>141</v>
      </c>
      <c r="AU382" s="255" t="s">
        <v>82</v>
      </c>
      <c r="AV382" s="15" t="s">
        <v>80</v>
      </c>
      <c r="AW382" s="15" t="s">
        <v>34</v>
      </c>
      <c r="AX382" s="15" t="s">
        <v>72</v>
      </c>
      <c r="AY382" s="255" t="s">
        <v>130</v>
      </c>
    </row>
    <row r="383" s="13" customFormat="1">
      <c r="A383" s="13"/>
      <c r="B383" s="223"/>
      <c r="C383" s="224"/>
      <c r="D383" s="225" t="s">
        <v>141</v>
      </c>
      <c r="E383" s="226" t="s">
        <v>19</v>
      </c>
      <c r="F383" s="227" t="s">
        <v>661</v>
      </c>
      <c r="G383" s="224"/>
      <c r="H383" s="228">
        <v>2.2280000000000002</v>
      </c>
      <c r="I383" s="229"/>
      <c r="J383" s="224"/>
      <c r="K383" s="224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141</v>
      </c>
      <c r="AU383" s="234" t="s">
        <v>82</v>
      </c>
      <c r="AV383" s="13" t="s">
        <v>82</v>
      </c>
      <c r="AW383" s="13" t="s">
        <v>34</v>
      </c>
      <c r="AX383" s="13" t="s">
        <v>72</v>
      </c>
      <c r="AY383" s="234" t="s">
        <v>130</v>
      </c>
    </row>
    <row r="384" s="15" customFormat="1">
      <c r="A384" s="15"/>
      <c r="B384" s="246"/>
      <c r="C384" s="247"/>
      <c r="D384" s="225" t="s">
        <v>141</v>
      </c>
      <c r="E384" s="248" t="s">
        <v>19</v>
      </c>
      <c r="F384" s="249" t="s">
        <v>681</v>
      </c>
      <c r="G384" s="247"/>
      <c r="H384" s="248" t="s">
        <v>19</v>
      </c>
      <c r="I384" s="250"/>
      <c r="J384" s="247"/>
      <c r="K384" s="247"/>
      <c r="L384" s="251"/>
      <c r="M384" s="252"/>
      <c r="N384" s="253"/>
      <c r="O384" s="253"/>
      <c r="P384" s="253"/>
      <c r="Q384" s="253"/>
      <c r="R384" s="253"/>
      <c r="S384" s="253"/>
      <c r="T384" s="25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5" t="s">
        <v>141</v>
      </c>
      <c r="AU384" s="255" t="s">
        <v>82</v>
      </c>
      <c r="AV384" s="15" t="s">
        <v>80</v>
      </c>
      <c r="AW384" s="15" t="s">
        <v>34</v>
      </c>
      <c r="AX384" s="15" t="s">
        <v>72</v>
      </c>
      <c r="AY384" s="255" t="s">
        <v>130</v>
      </c>
    </row>
    <row r="385" s="13" customFormat="1">
      <c r="A385" s="13"/>
      <c r="B385" s="223"/>
      <c r="C385" s="224"/>
      <c r="D385" s="225" t="s">
        <v>141</v>
      </c>
      <c r="E385" s="226" t="s">
        <v>19</v>
      </c>
      <c r="F385" s="227" t="s">
        <v>682</v>
      </c>
      <c r="G385" s="224"/>
      <c r="H385" s="228">
        <v>5.8680000000000003</v>
      </c>
      <c r="I385" s="229"/>
      <c r="J385" s="224"/>
      <c r="K385" s="224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141</v>
      </c>
      <c r="AU385" s="234" t="s">
        <v>82</v>
      </c>
      <c r="AV385" s="13" t="s">
        <v>82</v>
      </c>
      <c r="AW385" s="13" t="s">
        <v>34</v>
      </c>
      <c r="AX385" s="13" t="s">
        <v>72</v>
      </c>
      <c r="AY385" s="234" t="s">
        <v>130</v>
      </c>
    </row>
    <row r="386" s="13" customFormat="1">
      <c r="A386" s="13"/>
      <c r="B386" s="223"/>
      <c r="C386" s="224"/>
      <c r="D386" s="225" t="s">
        <v>141</v>
      </c>
      <c r="E386" s="226" t="s">
        <v>19</v>
      </c>
      <c r="F386" s="227" t="s">
        <v>683</v>
      </c>
      <c r="G386" s="224"/>
      <c r="H386" s="228">
        <v>18.661999999999999</v>
      </c>
      <c r="I386" s="229"/>
      <c r="J386" s="224"/>
      <c r="K386" s="224"/>
      <c r="L386" s="230"/>
      <c r="M386" s="231"/>
      <c r="N386" s="232"/>
      <c r="O386" s="232"/>
      <c r="P386" s="232"/>
      <c r="Q386" s="232"/>
      <c r="R386" s="232"/>
      <c r="S386" s="232"/>
      <c r="T386" s="23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4" t="s">
        <v>141</v>
      </c>
      <c r="AU386" s="234" t="s">
        <v>82</v>
      </c>
      <c r="AV386" s="13" t="s">
        <v>82</v>
      </c>
      <c r="AW386" s="13" t="s">
        <v>34</v>
      </c>
      <c r="AX386" s="13" t="s">
        <v>72</v>
      </c>
      <c r="AY386" s="234" t="s">
        <v>130</v>
      </c>
    </row>
    <row r="387" s="14" customFormat="1">
      <c r="A387" s="14"/>
      <c r="B387" s="235"/>
      <c r="C387" s="236"/>
      <c r="D387" s="225" t="s">
        <v>141</v>
      </c>
      <c r="E387" s="237" t="s">
        <v>19</v>
      </c>
      <c r="F387" s="238" t="s">
        <v>143</v>
      </c>
      <c r="G387" s="236"/>
      <c r="H387" s="239">
        <v>609.17999999999995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141</v>
      </c>
      <c r="AU387" s="245" t="s">
        <v>82</v>
      </c>
      <c r="AV387" s="14" t="s">
        <v>137</v>
      </c>
      <c r="AW387" s="14" t="s">
        <v>4</v>
      </c>
      <c r="AX387" s="14" t="s">
        <v>80</v>
      </c>
      <c r="AY387" s="245" t="s">
        <v>130</v>
      </c>
    </row>
    <row r="388" s="2" customFormat="1" ht="21.75" customHeight="1">
      <c r="A388" s="39"/>
      <c r="B388" s="40"/>
      <c r="C388" s="205" t="s">
        <v>409</v>
      </c>
      <c r="D388" s="205" t="s">
        <v>132</v>
      </c>
      <c r="E388" s="206" t="s">
        <v>684</v>
      </c>
      <c r="F388" s="207" t="s">
        <v>685</v>
      </c>
      <c r="G388" s="208" t="s">
        <v>135</v>
      </c>
      <c r="H388" s="209">
        <v>0.35099999999999998</v>
      </c>
      <c r="I388" s="210"/>
      <c r="J388" s="211">
        <f>ROUND(I388*H388,2)</f>
        <v>0</v>
      </c>
      <c r="K388" s="207" t="s">
        <v>136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2.5018699999999998</v>
      </c>
      <c r="R388" s="214">
        <f>Q388*H388</f>
        <v>0.87815636999999991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137</v>
      </c>
      <c r="AT388" s="216" t="s">
        <v>132</v>
      </c>
      <c r="AU388" s="216" t="s">
        <v>82</v>
      </c>
      <c r="AY388" s="18" t="s">
        <v>130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80</v>
      </c>
      <c r="BK388" s="217">
        <f>ROUND(I388*H388,2)</f>
        <v>0</v>
      </c>
      <c r="BL388" s="18" t="s">
        <v>137</v>
      </c>
      <c r="BM388" s="216" t="s">
        <v>686</v>
      </c>
    </row>
    <row r="389" s="2" customFormat="1">
      <c r="A389" s="39"/>
      <c r="B389" s="40"/>
      <c r="C389" s="41"/>
      <c r="D389" s="218" t="s">
        <v>139</v>
      </c>
      <c r="E389" s="41"/>
      <c r="F389" s="219" t="s">
        <v>687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139</v>
      </c>
      <c r="AU389" s="18" t="s">
        <v>82</v>
      </c>
    </row>
    <row r="390" s="15" customFormat="1">
      <c r="A390" s="15"/>
      <c r="B390" s="246"/>
      <c r="C390" s="247"/>
      <c r="D390" s="225" t="s">
        <v>141</v>
      </c>
      <c r="E390" s="248" t="s">
        <v>19</v>
      </c>
      <c r="F390" s="249" t="s">
        <v>513</v>
      </c>
      <c r="G390" s="247"/>
      <c r="H390" s="248" t="s">
        <v>19</v>
      </c>
      <c r="I390" s="250"/>
      <c r="J390" s="247"/>
      <c r="K390" s="247"/>
      <c r="L390" s="251"/>
      <c r="M390" s="252"/>
      <c r="N390" s="253"/>
      <c r="O390" s="253"/>
      <c r="P390" s="253"/>
      <c r="Q390" s="253"/>
      <c r="R390" s="253"/>
      <c r="S390" s="253"/>
      <c r="T390" s="25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5" t="s">
        <v>141</v>
      </c>
      <c r="AU390" s="255" t="s">
        <v>82</v>
      </c>
      <c r="AV390" s="15" t="s">
        <v>80</v>
      </c>
      <c r="AW390" s="15" t="s">
        <v>34</v>
      </c>
      <c r="AX390" s="15" t="s">
        <v>72</v>
      </c>
      <c r="AY390" s="255" t="s">
        <v>130</v>
      </c>
    </row>
    <row r="391" s="13" customFormat="1">
      <c r="A391" s="13"/>
      <c r="B391" s="223"/>
      <c r="C391" s="224"/>
      <c r="D391" s="225" t="s">
        <v>141</v>
      </c>
      <c r="E391" s="226" t="s">
        <v>19</v>
      </c>
      <c r="F391" s="227" t="s">
        <v>514</v>
      </c>
      <c r="G391" s="224"/>
      <c r="H391" s="228">
        <v>0.35099999999999998</v>
      </c>
      <c r="I391" s="229"/>
      <c r="J391" s="224"/>
      <c r="K391" s="224"/>
      <c r="L391" s="230"/>
      <c r="M391" s="231"/>
      <c r="N391" s="232"/>
      <c r="O391" s="232"/>
      <c r="P391" s="232"/>
      <c r="Q391" s="232"/>
      <c r="R391" s="232"/>
      <c r="S391" s="232"/>
      <c r="T391" s="23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4" t="s">
        <v>141</v>
      </c>
      <c r="AU391" s="234" t="s">
        <v>82</v>
      </c>
      <c r="AV391" s="13" t="s">
        <v>82</v>
      </c>
      <c r="AW391" s="13" t="s">
        <v>34</v>
      </c>
      <c r="AX391" s="13" t="s">
        <v>72</v>
      </c>
      <c r="AY391" s="234" t="s">
        <v>130</v>
      </c>
    </row>
    <row r="392" s="14" customFormat="1">
      <c r="A392" s="14"/>
      <c r="B392" s="235"/>
      <c r="C392" s="236"/>
      <c r="D392" s="225" t="s">
        <v>141</v>
      </c>
      <c r="E392" s="237" t="s">
        <v>19</v>
      </c>
      <c r="F392" s="238" t="s">
        <v>143</v>
      </c>
      <c r="G392" s="236"/>
      <c r="H392" s="239">
        <v>0.35099999999999998</v>
      </c>
      <c r="I392" s="240"/>
      <c r="J392" s="236"/>
      <c r="K392" s="236"/>
      <c r="L392" s="241"/>
      <c r="M392" s="242"/>
      <c r="N392" s="243"/>
      <c r="O392" s="243"/>
      <c r="P392" s="243"/>
      <c r="Q392" s="243"/>
      <c r="R392" s="243"/>
      <c r="S392" s="243"/>
      <c r="T392" s="24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5" t="s">
        <v>141</v>
      </c>
      <c r="AU392" s="245" t="s">
        <v>82</v>
      </c>
      <c r="AV392" s="14" t="s">
        <v>137</v>
      </c>
      <c r="AW392" s="14" t="s">
        <v>4</v>
      </c>
      <c r="AX392" s="14" t="s">
        <v>80</v>
      </c>
      <c r="AY392" s="245" t="s">
        <v>130</v>
      </c>
    </row>
    <row r="393" s="2" customFormat="1" ht="16.5" customHeight="1">
      <c r="A393" s="39"/>
      <c r="B393" s="40"/>
      <c r="C393" s="205" t="s">
        <v>416</v>
      </c>
      <c r="D393" s="205" t="s">
        <v>132</v>
      </c>
      <c r="E393" s="206" t="s">
        <v>688</v>
      </c>
      <c r="F393" s="207" t="s">
        <v>689</v>
      </c>
      <c r="G393" s="208" t="s">
        <v>170</v>
      </c>
      <c r="H393" s="209">
        <v>8.8620000000000001</v>
      </c>
      <c r="I393" s="210"/>
      <c r="J393" s="211">
        <f>ROUND(I393*H393,2)</f>
        <v>0</v>
      </c>
      <c r="K393" s="207" t="s">
        <v>136</v>
      </c>
      <c r="L393" s="45"/>
      <c r="M393" s="212" t="s">
        <v>19</v>
      </c>
      <c r="N393" s="213" t="s">
        <v>43</v>
      </c>
      <c r="O393" s="85"/>
      <c r="P393" s="214">
        <f>O393*H393</f>
        <v>0</v>
      </c>
      <c r="Q393" s="214">
        <v>0.049840000000000002</v>
      </c>
      <c r="R393" s="214">
        <f>Q393*H393</f>
        <v>0.44168208000000003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137</v>
      </c>
      <c r="AT393" s="216" t="s">
        <v>132</v>
      </c>
      <c r="AU393" s="216" t="s">
        <v>82</v>
      </c>
      <c r="AY393" s="18" t="s">
        <v>130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80</v>
      </c>
      <c r="BK393" s="217">
        <f>ROUND(I393*H393,2)</f>
        <v>0</v>
      </c>
      <c r="BL393" s="18" t="s">
        <v>137</v>
      </c>
      <c r="BM393" s="216" t="s">
        <v>690</v>
      </c>
    </row>
    <row r="394" s="2" customFormat="1">
      <c r="A394" s="39"/>
      <c r="B394" s="40"/>
      <c r="C394" s="41"/>
      <c r="D394" s="218" t="s">
        <v>139</v>
      </c>
      <c r="E394" s="41"/>
      <c r="F394" s="219" t="s">
        <v>691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139</v>
      </c>
      <c r="AU394" s="18" t="s">
        <v>82</v>
      </c>
    </row>
    <row r="395" s="15" customFormat="1">
      <c r="A395" s="15"/>
      <c r="B395" s="246"/>
      <c r="C395" s="247"/>
      <c r="D395" s="225" t="s">
        <v>141</v>
      </c>
      <c r="E395" s="248" t="s">
        <v>19</v>
      </c>
      <c r="F395" s="249" t="s">
        <v>692</v>
      </c>
      <c r="G395" s="247"/>
      <c r="H395" s="248" t="s">
        <v>19</v>
      </c>
      <c r="I395" s="250"/>
      <c r="J395" s="247"/>
      <c r="K395" s="247"/>
      <c r="L395" s="251"/>
      <c r="M395" s="252"/>
      <c r="N395" s="253"/>
      <c r="O395" s="253"/>
      <c r="P395" s="253"/>
      <c r="Q395" s="253"/>
      <c r="R395" s="253"/>
      <c r="S395" s="253"/>
      <c r="T395" s="254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5" t="s">
        <v>141</v>
      </c>
      <c r="AU395" s="255" t="s">
        <v>82</v>
      </c>
      <c r="AV395" s="15" t="s">
        <v>80</v>
      </c>
      <c r="AW395" s="15" t="s">
        <v>34</v>
      </c>
      <c r="AX395" s="15" t="s">
        <v>72</v>
      </c>
      <c r="AY395" s="255" t="s">
        <v>130</v>
      </c>
    </row>
    <row r="396" s="15" customFormat="1">
      <c r="A396" s="15"/>
      <c r="B396" s="246"/>
      <c r="C396" s="247"/>
      <c r="D396" s="225" t="s">
        <v>141</v>
      </c>
      <c r="E396" s="248" t="s">
        <v>19</v>
      </c>
      <c r="F396" s="249" t="s">
        <v>671</v>
      </c>
      <c r="G396" s="247"/>
      <c r="H396" s="248" t="s">
        <v>19</v>
      </c>
      <c r="I396" s="250"/>
      <c r="J396" s="247"/>
      <c r="K396" s="247"/>
      <c r="L396" s="251"/>
      <c r="M396" s="252"/>
      <c r="N396" s="253"/>
      <c r="O396" s="253"/>
      <c r="P396" s="253"/>
      <c r="Q396" s="253"/>
      <c r="R396" s="253"/>
      <c r="S396" s="253"/>
      <c r="T396" s="25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5" t="s">
        <v>141</v>
      </c>
      <c r="AU396" s="255" t="s">
        <v>82</v>
      </c>
      <c r="AV396" s="15" t="s">
        <v>80</v>
      </c>
      <c r="AW396" s="15" t="s">
        <v>34</v>
      </c>
      <c r="AX396" s="15" t="s">
        <v>72</v>
      </c>
      <c r="AY396" s="255" t="s">
        <v>130</v>
      </c>
    </row>
    <row r="397" s="13" customFormat="1">
      <c r="A397" s="13"/>
      <c r="B397" s="223"/>
      <c r="C397" s="224"/>
      <c r="D397" s="225" t="s">
        <v>141</v>
      </c>
      <c r="E397" s="226" t="s">
        <v>19</v>
      </c>
      <c r="F397" s="227" t="s">
        <v>693</v>
      </c>
      <c r="G397" s="224"/>
      <c r="H397" s="228">
        <v>3</v>
      </c>
      <c r="I397" s="229"/>
      <c r="J397" s="224"/>
      <c r="K397" s="224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141</v>
      </c>
      <c r="AU397" s="234" t="s">
        <v>82</v>
      </c>
      <c r="AV397" s="13" t="s">
        <v>82</v>
      </c>
      <c r="AW397" s="13" t="s">
        <v>34</v>
      </c>
      <c r="AX397" s="13" t="s">
        <v>72</v>
      </c>
      <c r="AY397" s="234" t="s">
        <v>130</v>
      </c>
    </row>
    <row r="398" s="15" customFormat="1">
      <c r="A398" s="15"/>
      <c r="B398" s="246"/>
      <c r="C398" s="247"/>
      <c r="D398" s="225" t="s">
        <v>141</v>
      </c>
      <c r="E398" s="248" t="s">
        <v>19</v>
      </c>
      <c r="F398" s="249" t="s">
        <v>673</v>
      </c>
      <c r="G398" s="247"/>
      <c r="H398" s="248" t="s">
        <v>19</v>
      </c>
      <c r="I398" s="250"/>
      <c r="J398" s="247"/>
      <c r="K398" s="247"/>
      <c r="L398" s="251"/>
      <c r="M398" s="252"/>
      <c r="N398" s="253"/>
      <c r="O398" s="253"/>
      <c r="P398" s="253"/>
      <c r="Q398" s="253"/>
      <c r="R398" s="253"/>
      <c r="S398" s="253"/>
      <c r="T398" s="254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5" t="s">
        <v>141</v>
      </c>
      <c r="AU398" s="255" t="s">
        <v>82</v>
      </c>
      <c r="AV398" s="15" t="s">
        <v>80</v>
      </c>
      <c r="AW398" s="15" t="s">
        <v>34</v>
      </c>
      <c r="AX398" s="15" t="s">
        <v>72</v>
      </c>
      <c r="AY398" s="255" t="s">
        <v>130</v>
      </c>
    </row>
    <row r="399" s="13" customFormat="1">
      <c r="A399" s="13"/>
      <c r="B399" s="223"/>
      <c r="C399" s="224"/>
      <c r="D399" s="225" t="s">
        <v>141</v>
      </c>
      <c r="E399" s="226" t="s">
        <v>19</v>
      </c>
      <c r="F399" s="227" t="s">
        <v>694</v>
      </c>
      <c r="G399" s="224"/>
      <c r="H399" s="228">
        <v>3.8300000000000001</v>
      </c>
      <c r="I399" s="229"/>
      <c r="J399" s="224"/>
      <c r="K399" s="224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141</v>
      </c>
      <c r="AU399" s="234" t="s">
        <v>82</v>
      </c>
      <c r="AV399" s="13" t="s">
        <v>82</v>
      </c>
      <c r="AW399" s="13" t="s">
        <v>34</v>
      </c>
      <c r="AX399" s="13" t="s">
        <v>72</v>
      </c>
      <c r="AY399" s="234" t="s">
        <v>130</v>
      </c>
    </row>
    <row r="400" s="15" customFormat="1">
      <c r="A400" s="15"/>
      <c r="B400" s="246"/>
      <c r="C400" s="247"/>
      <c r="D400" s="225" t="s">
        <v>141</v>
      </c>
      <c r="E400" s="248" t="s">
        <v>19</v>
      </c>
      <c r="F400" s="249" t="s">
        <v>623</v>
      </c>
      <c r="G400" s="247"/>
      <c r="H400" s="248" t="s">
        <v>19</v>
      </c>
      <c r="I400" s="250"/>
      <c r="J400" s="247"/>
      <c r="K400" s="247"/>
      <c r="L400" s="251"/>
      <c r="M400" s="252"/>
      <c r="N400" s="253"/>
      <c r="O400" s="253"/>
      <c r="P400" s="253"/>
      <c r="Q400" s="253"/>
      <c r="R400" s="253"/>
      <c r="S400" s="253"/>
      <c r="T400" s="25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5" t="s">
        <v>141</v>
      </c>
      <c r="AU400" s="255" t="s">
        <v>82</v>
      </c>
      <c r="AV400" s="15" t="s">
        <v>80</v>
      </c>
      <c r="AW400" s="15" t="s">
        <v>34</v>
      </c>
      <c r="AX400" s="15" t="s">
        <v>72</v>
      </c>
      <c r="AY400" s="255" t="s">
        <v>130</v>
      </c>
    </row>
    <row r="401" s="13" customFormat="1">
      <c r="A401" s="13"/>
      <c r="B401" s="223"/>
      <c r="C401" s="224"/>
      <c r="D401" s="225" t="s">
        <v>141</v>
      </c>
      <c r="E401" s="226" t="s">
        <v>19</v>
      </c>
      <c r="F401" s="227" t="s">
        <v>695</v>
      </c>
      <c r="G401" s="224"/>
      <c r="H401" s="228">
        <v>1.008</v>
      </c>
      <c r="I401" s="229"/>
      <c r="J401" s="224"/>
      <c r="K401" s="224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141</v>
      </c>
      <c r="AU401" s="234" t="s">
        <v>82</v>
      </c>
      <c r="AV401" s="13" t="s">
        <v>82</v>
      </c>
      <c r="AW401" s="13" t="s">
        <v>34</v>
      </c>
      <c r="AX401" s="13" t="s">
        <v>72</v>
      </c>
      <c r="AY401" s="234" t="s">
        <v>130</v>
      </c>
    </row>
    <row r="402" s="15" customFormat="1">
      <c r="A402" s="15"/>
      <c r="B402" s="246"/>
      <c r="C402" s="247"/>
      <c r="D402" s="225" t="s">
        <v>141</v>
      </c>
      <c r="E402" s="248" t="s">
        <v>19</v>
      </c>
      <c r="F402" s="249" t="s">
        <v>625</v>
      </c>
      <c r="G402" s="247"/>
      <c r="H402" s="248" t="s">
        <v>19</v>
      </c>
      <c r="I402" s="250"/>
      <c r="J402" s="247"/>
      <c r="K402" s="247"/>
      <c r="L402" s="251"/>
      <c r="M402" s="252"/>
      <c r="N402" s="253"/>
      <c r="O402" s="253"/>
      <c r="P402" s="253"/>
      <c r="Q402" s="253"/>
      <c r="R402" s="253"/>
      <c r="S402" s="253"/>
      <c r="T402" s="25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5" t="s">
        <v>141</v>
      </c>
      <c r="AU402" s="255" t="s">
        <v>82</v>
      </c>
      <c r="AV402" s="15" t="s">
        <v>80</v>
      </c>
      <c r="AW402" s="15" t="s">
        <v>34</v>
      </c>
      <c r="AX402" s="15" t="s">
        <v>72</v>
      </c>
      <c r="AY402" s="255" t="s">
        <v>130</v>
      </c>
    </row>
    <row r="403" s="13" customFormat="1">
      <c r="A403" s="13"/>
      <c r="B403" s="223"/>
      <c r="C403" s="224"/>
      <c r="D403" s="225" t="s">
        <v>141</v>
      </c>
      <c r="E403" s="226" t="s">
        <v>19</v>
      </c>
      <c r="F403" s="227" t="s">
        <v>696</v>
      </c>
      <c r="G403" s="224"/>
      <c r="H403" s="228">
        <v>1.024</v>
      </c>
      <c r="I403" s="229"/>
      <c r="J403" s="224"/>
      <c r="K403" s="224"/>
      <c r="L403" s="230"/>
      <c r="M403" s="231"/>
      <c r="N403" s="232"/>
      <c r="O403" s="232"/>
      <c r="P403" s="232"/>
      <c r="Q403" s="232"/>
      <c r="R403" s="232"/>
      <c r="S403" s="232"/>
      <c r="T403" s="23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4" t="s">
        <v>141</v>
      </c>
      <c r="AU403" s="234" t="s">
        <v>82</v>
      </c>
      <c r="AV403" s="13" t="s">
        <v>82</v>
      </c>
      <c r="AW403" s="13" t="s">
        <v>34</v>
      </c>
      <c r="AX403" s="13" t="s">
        <v>72</v>
      </c>
      <c r="AY403" s="234" t="s">
        <v>130</v>
      </c>
    </row>
    <row r="404" s="14" customFormat="1">
      <c r="A404" s="14"/>
      <c r="B404" s="235"/>
      <c r="C404" s="236"/>
      <c r="D404" s="225" t="s">
        <v>141</v>
      </c>
      <c r="E404" s="237" t="s">
        <v>19</v>
      </c>
      <c r="F404" s="238" t="s">
        <v>143</v>
      </c>
      <c r="G404" s="236"/>
      <c r="H404" s="239">
        <v>8.8620000000000001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141</v>
      </c>
      <c r="AU404" s="245" t="s">
        <v>82</v>
      </c>
      <c r="AV404" s="14" t="s">
        <v>137</v>
      </c>
      <c r="AW404" s="14" t="s">
        <v>4</v>
      </c>
      <c r="AX404" s="14" t="s">
        <v>80</v>
      </c>
      <c r="AY404" s="245" t="s">
        <v>130</v>
      </c>
    </row>
    <row r="405" s="2" customFormat="1" ht="21.75" customHeight="1">
      <c r="A405" s="39"/>
      <c r="B405" s="40"/>
      <c r="C405" s="205" t="s">
        <v>421</v>
      </c>
      <c r="D405" s="205" t="s">
        <v>132</v>
      </c>
      <c r="E405" s="206" t="s">
        <v>271</v>
      </c>
      <c r="F405" s="207" t="s">
        <v>272</v>
      </c>
      <c r="G405" s="208" t="s">
        <v>170</v>
      </c>
      <c r="H405" s="209">
        <v>2.8799999999999999</v>
      </c>
      <c r="I405" s="210"/>
      <c r="J405" s="211">
        <f>ROUND(I405*H405,2)</f>
        <v>0</v>
      </c>
      <c r="K405" s="207" t="s">
        <v>136</v>
      </c>
      <c r="L405" s="45"/>
      <c r="M405" s="212" t="s">
        <v>19</v>
      </c>
      <c r="N405" s="213" t="s">
        <v>43</v>
      </c>
      <c r="O405" s="85"/>
      <c r="P405" s="214">
        <f>O405*H405</f>
        <v>0</v>
      </c>
      <c r="Q405" s="214">
        <v>0.208925</v>
      </c>
      <c r="R405" s="214">
        <f>Q405*H405</f>
        <v>0.60170400000000002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137</v>
      </c>
      <c r="AT405" s="216" t="s">
        <v>132</v>
      </c>
      <c r="AU405" s="216" t="s">
        <v>82</v>
      </c>
      <c r="AY405" s="18" t="s">
        <v>130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80</v>
      </c>
      <c r="BK405" s="217">
        <f>ROUND(I405*H405,2)</f>
        <v>0</v>
      </c>
      <c r="BL405" s="18" t="s">
        <v>137</v>
      </c>
      <c r="BM405" s="216" t="s">
        <v>697</v>
      </c>
    </row>
    <row r="406" s="2" customFormat="1">
      <c r="A406" s="39"/>
      <c r="B406" s="40"/>
      <c r="C406" s="41"/>
      <c r="D406" s="218" t="s">
        <v>139</v>
      </c>
      <c r="E406" s="41"/>
      <c r="F406" s="219" t="s">
        <v>274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139</v>
      </c>
      <c r="AU406" s="18" t="s">
        <v>82</v>
      </c>
    </row>
    <row r="407" s="2" customFormat="1">
      <c r="A407" s="39"/>
      <c r="B407" s="40"/>
      <c r="C407" s="41"/>
      <c r="D407" s="225" t="s">
        <v>275</v>
      </c>
      <c r="E407" s="41"/>
      <c r="F407" s="266" t="s">
        <v>276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275</v>
      </c>
      <c r="AU407" s="18" t="s">
        <v>82</v>
      </c>
    </row>
    <row r="408" s="13" customFormat="1">
      <c r="A408" s="13"/>
      <c r="B408" s="223"/>
      <c r="C408" s="224"/>
      <c r="D408" s="225" t="s">
        <v>141</v>
      </c>
      <c r="E408" s="226" t="s">
        <v>19</v>
      </c>
      <c r="F408" s="227" t="s">
        <v>698</v>
      </c>
      <c r="G408" s="224"/>
      <c r="H408" s="228">
        <v>2.8799999999999999</v>
      </c>
      <c r="I408" s="229"/>
      <c r="J408" s="224"/>
      <c r="K408" s="224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141</v>
      </c>
      <c r="AU408" s="234" t="s">
        <v>82</v>
      </c>
      <c r="AV408" s="13" t="s">
        <v>82</v>
      </c>
      <c r="AW408" s="13" t="s">
        <v>34</v>
      </c>
      <c r="AX408" s="13" t="s">
        <v>72</v>
      </c>
      <c r="AY408" s="234" t="s">
        <v>130</v>
      </c>
    </row>
    <row r="409" s="14" customFormat="1">
      <c r="A409" s="14"/>
      <c r="B409" s="235"/>
      <c r="C409" s="236"/>
      <c r="D409" s="225" t="s">
        <v>141</v>
      </c>
      <c r="E409" s="237" t="s">
        <v>19</v>
      </c>
      <c r="F409" s="238" t="s">
        <v>143</v>
      </c>
      <c r="G409" s="236"/>
      <c r="H409" s="239">
        <v>2.8799999999999999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5" t="s">
        <v>141</v>
      </c>
      <c r="AU409" s="245" t="s">
        <v>82</v>
      </c>
      <c r="AV409" s="14" t="s">
        <v>137</v>
      </c>
      <c r="AW409" s="14" t="s">
        <v>4</v>
      </c>
      <c r="AX409" s="14" t="s">
        <v>80</v>
      </c>
      <c r="AY409" s="245" t="s">
        <v>130</v>
      </c>
    </row>
    <row r="410" s="2" customFormat="1" ht="24.15" customHeight="1">
      <c r="A410" s="39"/>
      <c r="B410" s="40"/>
      <c r="C410" s="205" t="s">
        <v>425</v>
      </c>
      <c r="D410" s="205" t="s">
        <v>132</v>
      </c>
      <c r="E410" s="206" t="s">
        <v>279</v>
      </c>
      <c r="F410" s="207" t="s">
        <v>280</v>
      </c>
      <c r="G410" s="208" t="s">
        <v>213</v>
      </c>
      <c r="H410" s="209">
        <v>7.5999999999999996</v>
      </c>
      <c r="I410" s="210"/>
      <c r="J410" s="211">
        <f>ROUND(I410*H410,2)</f>
        <v>0</v>
      </c>
      <c r="K410" s="207" t="s">
        <v>136</v>
      </c>
      <c r="L410" s="45"/>
      <c r="M410" s="212" t="s">
        <v>19</v>
      </c>
      <c r="N410" s="213" t="s">
        <v>43</v>
      </c>
      <c r="O410" s="85"/>
      <c r="P410" s="214">
        <f>O410*H410</f>
        <v>0</v>
      </c>
      <c r="Q410" s="214">
        <v>0.12894600000000001</v>
      </c>
      <c r="R410" s="214">
        <f>Q410*H410</f>
        <v>0.97998960000000002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137</v>
      </c>
      <c r="AT410" s="216" t="s">
        <v>132</v>
      </c>
      <c r="AU410" s="216" t="s">
        <v>82</v>
      </c>
      <c r="AY410" s="18" t="s">
        <v>130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137</v>
      </c>
      <c r="BM410" s="216" t="s">
        <v>699</v>
      </c>
    </row>
    <row r="411" s="2" customFormat="1">
      <c r="A411" s="39"/>
      <c r="B411" s="40"/>
      <c r="C411" s="41"/>
      <c r="D411" s="218" t="s">
        <v>139</v>
      </c>
      <c r="E411" s="41"/>
      <c r="F411" s="219" t="s">
        <v>282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139</v>
      </c>
      <c r="AU411" s="18" t="s">
        <v>82</v>
      </c>
    </row>
    <row r="412" s="13" customFormat="1">
      <c r="A412" s="13"/>
      <c r="B412" s="223"/>
      <c r="C412" s="224"/>
      <c r="D412" s="225" t="s">
        <v>141</v>
      </c>
      <c r="E412" s="226" t="s">
        <v>19</v>
      </c>
      <c r="F412" s="227" t="s">
        <v>700</v>
      </c>
      <c r="G412" s="224"/>
      <c r="H412" s="228">
        <v>7.5999999999999996</v>
      </c>
      <c r="I412" s="229"/>
      <c r="J412" s="224"/>
      <c r="K412" s="224"/>
      <c r="L412" s="230"/>
      <c r="M412" s="231"/>
      <c r="N412" s="232"/>
      <c r="O412" s="232"/>
      <c r="P412" s="232"/>
      <c r="Q412" s="232"/>
      <c r="R412" s="232"/>
      <c r="S412" s="232"/>
      <c r="T412" s="23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4" t="s">
        <v>141</v>
      </c>
      <c r="AU412" s="234" t="s">
        <v>82</v>
      </c>
      <c r="AV412" s="13" t="s">
        <v>82</v>
      </c>
      <c r="AW412" s="13" t="s">
        <v>34</v>
      </c>
      <c r="AX412" s="13" t="s">
        <v>72</v>
      </c>
      <c r="AY412" s="234" t="s">
        <v>130</v>
      </c>
    </row>
    <row r="413" s="14" customFormat="1">
      <c r="A413" s="14"/>
      <c r="B413" s="235"/>
      <c r="C413" s="236"/>
      <c r="D413" s="225" t="s">
        <v>141</v>
      </c>
      <c r="E413" s="237" t="s">
        <v>19</v>
      </c>
      <c r="F413" s="238" t="s">
        <v>143</v>
      </c>
      <c r="G413" s="236"/>
      <c r="H413" s="239">
        <v>7.5999999999999996</v>
      </c>
      <c r="I413" s="240"/>
      <c r="J413" s="236"/>
      <c r="K413" s="236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141</v>
      </c>
      <c r="AU413" s="245" t="s">
        <v>82</v>
      </c>
      <c r="AV413" s="14" t="s">
        <v>137</v>
      </c>
      <c r="AW413" s="14" t="s">
        <v>4</v>
      </c>
      <c r="AX413" s="14" t="s">
        <v>80</v>
      </c>
      <c r="AY413" s="245" t="s">
        <v>130</v>
      </c>
    </row>
    <row r="414" s="2" customFormat="1" ht="21.75" customHeight="1">
      <c r="A414" s="39"/>
      <c r="B414" s="40"/>
      <c r="C414" s="205" t="s">
        <v>432</v>
      </c>
      <c r="D414" s="205" t="s">
        <v>132</v>
      </c>
      <c r="E414" s="206" t="s">
        <v>701</v>
      </c>
      <c r="F414" s="207" t="s">
        <v>702</v>
      </c>
      <c r="G414" s="208" t="s">
        <v>170</v>
      </c>
      <c r="H414" s="209">
        <v>36.665999999999997</v>
      </c>
      <c r="I414" s="210"/>
      <c r="J414" s="211">
        <f>ROUND(I414*H414,2)</f>
        <v>0</v>
      </c>
      <c r="K414" s="207" t="s">
        <v>136</v>
      </c>
      <c r="L414" s="45"/>
      <c r="M414" s="212" t="s">
        <v>19</v>
      </c>
      <c r="N414" s="213" t="s">
        <v>43</v>
      </c>
      <c r="O414" s="85"/>
      <c r="P414" s="214">
        <f>O414*H414</f>
        <v>0</v>
      </c>
      <c r="Q414" s="214">
        <v>0.042000000000000003</v>
      </c>
      <c r="R414" s="214">
        <f>Q414*H414</f>
        <v>1.5399719999999999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137</v>
      </c>
      <c r="AT414" s="216" t="s">
        <v>132</v>
      </c>
      <c r="AU414" s="216" t="s">
        <v>82</v>
      </c>
      <c r="AY414" s="18" t="s">
        <v>130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80</v>
      </c>
      <c r="BK414" s="217">
        <f>ROUND(I414*H414,2)</f>
        <v>0</v>
      </c>
      <c r="BL414" s="18" t="s">
        <v>137</v>
      </c>
      <c r="BM414" s="216" t="s">
        <v>703</v>
      </c>
    </row>
    <row r="415" s="2" customFormat="1">
      <c r="A415" s="39"/>
      <c r="B415" s="40"/>
      <c r="C415" s="41"/>
      <c r="D415" s="218" t="s">
        <v>139</v>
      </c>
      <c r="E415" s="41"/>
      <c r="F415" s="219" t="s">
        <v>704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139</v>
      </c>
      <c r="AU415" s="18" t="s">
        <v>82</v>
      </c>
    </row>
    <row r="416" s="2" customFormat="1">
      <c r="A416" s="39"/>
      <c r="B416" s="40"/>
      <c r="C416" s="41"/>
      <c r="D416" s="225" t="s">
        <v>275</v>
      </c>
      <c r="E416" s="41"/>
      <c r="F416" s="266" t="s">
        <v>705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275</v>
      </c>
      <c r="AU416" s="18" t="s">
        <v>82</v>
      </c>
    </row>
    <row r="417" s="15" customFormat="1">
      <c r="A417" s="15"/>
      <c r="B417" s="246"/>
      <c r="C417" s="247"/>
      <c r="D417" s="225" t="s">
        <v>141</v>
      </c>
      <c r="E417" s="248" t="s">
        <v>19</v>
      </c>
      <c r="F417" s="249" t="s">
        <v>669</v>
      </c>
      <c r="G417" s="247"/>
      <c r="H417" s="248" t="s">
        <v>19</v>
      </c>
      <c r="I417" s="250"/>
      <c r="J417" s="247"/>
      <c r="K417" s="247"/>
      <c r="L417" s="251"/>
      <c r="M417" s="252"/>
      <c r="N417" s="253"/>
      <c r="O417" s="253"/>
      <c r="P417" s="253"/>
      <c r="Q417" s="253"/>
      <c r="R417" s="253"/>
      <c r="S417" s="253"/>
      <c r="T417" s="254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5" t="s">
        <v>141</v>
      </c>
      <c r="AU417" s="255" t="s">
        <v>82</v>
      </c>
      <c r="AV417" s="15" t="s">
        <v>80</v>
      </c>
      <c r="AW417" s="15" t="s">
        <v>34</v>
      </c>
      <c r="AX417" s="15" t="s">
        <v>72</v>
      </c>
      <c r="AY417" s="255" t="s">
        <v>130</v>
      </c>
    </row>
    <row r="418" s="13" customFormat="1">
      <c r="A418" s="13"/>
      <c r="B418" s="223"/>
      <c r="C418" s="224"/>
      <c r="D418" s="225" t="s">
        <v>141</v>
      </c>
      <c r="E418" s="226" t="s">
        <v>19</v>
      </c>
      <c r="F418" s="227" t="s">
        <v>670</v>
      </c>
      <c r="G418" s="224"/>
      <c r="H418" s="228">
        <v>4.4450000000000003</v>
      </c>
      <c r="I418" s="229"/>
      <c r="J418" s="224"/>
      <c r="K418" s="224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141</v>
      </c>
      <c r="AU418" s="234" t="s">
        <v>82</v>
      </c>
      <c r="AV418" s="13" t="s">
        <v>82</v>
      </c>
      <c r="AW418" s="13" t="s">
        <v>34</v>
      </c>
      <c r="AX418" s="13" t="s">
        <v>72</v>
      </c>
      <c r="AY418" s="234" t="s">
        <v>130</v>
      </c>
    </row>
    <row r="419" s="15" customFormat="1">
      <c r="A419" s="15"/>
      <c r="B419" s="246"/>
      <c r="C419" s="247"/>
      <c r="D419" s="225" t="s">
        <v>141</v>
      </c>
      <c r="E419" s="248" t="s">
        <v>19</v>
      </c>
      <c r="F419" s="249" t="s">
        <v>676</v>
      </c>
      <c r="G419" s="247"/>
      <c r="H419" s="248" t="s">
        <v>19</v>
      </c>
      <c r="I419" s="250"/>
      <c r="J419" s="247"/>
      <c r="K419" s="247"/>
      <c r="L419" s="251"/>
      <c r="M419" s="252"/>
      <c r="N419" s="253"/>
      <c r="O419" s="253"/>
      <c r="P419" s="253"/>
      <c r="Q419" s="253"/>
      <c r="R419" s="253"/>
      <c r="S419" s="253"/>
      <c r="T419" s="25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5" t="s">
        <v>141</v>
      </c>
      <c r="AU419" s="255" t="s">
        <v>82</v>
      </c>
      <c r="AV419" s="15" t="s">
        <v>80</v>
      </c>
      <c r="AW419" s="15" t="s">
        <v>34</v>
      </c>
      <c r="AX419" s="15" t="s">
        <v>72</v>
      </c>
      <c r="AY419" s="255" t="s">
        <v>130</v>
      </c>
    </row>
    <row r="420" s="13" customFormat="1">
      <c r="A420" s="13"/>
      <c r="B420" s="223"/>
      <c r="C420" s="224"/>
      <c r="D420" s="225" t="s">
        <v>141</v>
      </c>
      <c r="E420" s="226" t="s">
        <v>19</v>
      </c>
      <c r="F420" s="227" t="s">
        <v>677</v>
      </c>
      <c r="G420" s="224"/>
      <c r="H420" s="228">
        <v>3.6680000000000001</v>
      </c>
      <c r="I420" s="229"/>
      <c r="J420" s="224"/>
      <c r="K420" s="224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141</v>
      </c>
      <c r="AU420" s="234" t="s">
        <v>82</v>
      </c>
      <c r="AV420" s="13" t="s">
        <v>82</v>
      </c>
      <c r="AW420" s="13" t="s">
        <v>34</v>
      </c>
      <c r="AX420" s="13" t="s">
        <v>72</v>
      </c>
      <c r="AY420" s="234" t="s">
        <v>130</v>
      </c>
    </row>
    <row r="421" s="15" customFormat="1">
      <c r="A421" s="15"/>
      <c r="B421" s="246"/>
      <c r="C421" s="247"/>
      <c r="D421" s="225" t="s">
        <v>141</v>
      </c>
      <c r="E421" s="248" t="s">
        <v>19</v>
      </c>
      <c r="F421" s="249" t="s">
        <v>678</v>
      </c>
      <c r="G421" s="247"/>
      <c r="H421" s="248" t="s">
        <v>19</v>
      </c>
      <c r="I421" s="250"/>
      <c r="J421" s="247"/>
      <c r="K421" s="247"/>
      <c r="L421" s="251"/>
      <c r="M421" s="252"/>
      <c r="N421" s="253"/>
      <c r="O421" s="253"/>
      <c r="P421" s="253"/>
      <c r="Q421" s="253"/>
      <c r="R421" s="253"/>
      <c r="S421" s="253"/>
      <c r="T421" s="254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5" t="s">
        <v>141</v>
      </c>
      <c r="AU421" s="255" t="s">
        <v>82</v>
      </c>
      <c r="AV421" s="15" t="s">
        <v>80</v>
      </c>
      <c r="AW421" s="15" t="s">
        <v>34</v>
      </c>
      <c r="AX421" s="15" t="s">
        <v>72</v>
      </c>
      <c r="AY421" s="255" t="s">
        <v>130</v>
      </c>
    </row>
    <row r="422" s="13" customFormat="1">
      <c r="A422" s="13"/>
      <c r="B422" s="223"/>
      <c r="C422" s="224"/>
      <c r="D422" s="225" t="s">
        <v>141</v>
      </c>
      <c r="E422" s="226" t="s">
        <v>19</v>
      </c>
      <c r="F422" s="227" t="s">
        <v>679</v>
      </c>
      <c r="G422" s="224"/>
      <c r="H422" s="228">
        <v>1.7949999999999999</v>
      </c>
      <c r="I422" s="229"/>
      <c r="J422" s="224"/>
      <c r="K422" s="224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141</v>
      </c>
      <c r="AU422" s="234" t="s">
        <v>82</v>
      </c>
      <c r="AV422" s="13" t="s">
        <v>82</v>
      </c>
      <c r="AW422" s="13" t="s">
        <v>34</v>
      </c>
      <c r="AX422" s="13" t="s">
        <v>72</v>
      </c>
      <c r="AY422" s="234" t="s">
        <v>130</v>
      </c>
    </row>
    <row r="423" s="15" customFormat="1">
      <c r="A423" s="15"/>
      <c r="B423" s="246"/>
      <c r="C423" s="247"/>
      <c r="D423" s="225" t="s">
        <v>141</v>
      </c>
      <c r="E423" s="248" t="s">
        <v>19</v>
      </c>
      <c r="F423" s="249" t="s">
        <v>680</v>
      </c>
      <c r="G423" s="247"/>
      <c r="H423" s="248" t="s">
        <v>19</v>
      </c>
      <c r="I423" s="250"/>
      <c r="J423" s="247"/>
      <c r="K423" s="247"/>
      <c r="L423" s="251"/>
      <c r="M423" s="252"/>
      <c r="N423" s="253"/>
      <c r="O423" s="253"/>
      <c r="P423" s="253"/>
      <c r="Q423" s="253"/>
      <c r="R423" s="253"/>
      <c r="S423" s="253"/>
      <c r="T423" s="25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5" t="s">
        <v>141</v>
      </c>
      <c r="AU423" s="255" t="s">
        <v>82</v>
      </c>
      <c r="AV423" s="15" t="s">
        <v>80</v>
      </c>
      <c r="AW423" s="15" t="s">
        <v>34</v>
      </c>
      <c r="AX423" s="15" t="s">
        <v>72</v>
      </c>
      <c r="AY423" s="255" t="s">
        <v>130</v>
      </c>
    </row>
    <row r="424" s="13" customFormat="1">
      <c r="A424" s="13"/>
      <c r="B424" s="223"/>
      <c r="C424" s="224"/>
      <c r="D424" s="225" t="s">
        <v>141</v>
      </c>
      <c r="E424" s="226" t="s">
        <v>19</v>
      </c>
      <c r="F424" s="227" t="s">
        <v>661</v>
      </c>
      <c r="G424" s="224"/>
      <c r="H424" s="228">
        <v>2.2280000000000002</v>
      </c>
      <c r="I424" s="229"/>
      <c r="J424" s="224"/>
      <c r="K424" s="224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141</v>
      </c>
      <c r="AU424" s="234" t="s">
        <v>82</v>
      </c>
      <c r="AV424" s="13" t="s">
        <v>82</v>
      </c>
      <c r="AW424" s="13" t="s">
        <v>34</v>
      </c>
      <c r="AX424" s="13" t="s">
        <v>72</v>
      </c>
      <c r="AY424" s="234" t="s">
        <v>130</v>
      </c>
    </row>
    <row r="425" s="15" customFormat="1">
      <c r="A425" s="15"/>
      <c r="B425" s="246"/>
      <c r="C425" s="247"/>
      <c r="D425" s="225" t="s">
        <v>141</v>
      </c>
      <c r="E425" s="248" t="s">
        <v>19</v>
      </c>
      <c r="F425" s="249" t="s">
        <v>681</v>
      </c>
      <c r="G425" s="247"/>
      <c r="H425" s="248" t="s">
        <v>19</v>
      </c>
      <c r="I425" s="250"/>
      <c r="J425" s="247"/>
      <c r="K425" s="247"/>
      <c r="L425" s="251"/>
      <c r="M425" s="252"/>
      <c r="N425" s="253"/>
      <c r="O425" s="253"/>
      <c r="P425" s="253"/>
      <c r="Q425" s="253"/>
      <c r="R425" s="253"/>
      <c r="S425" s="253"/>
      <c r="T425" s="25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5" t="s">
        <v>141</v>
      </c>
      <c r="AU425" s="255" t="s">
        <v>82</v>
      </c>
      <c r="AV425" s="15" t="s">
        <v>80</v>
      </c>
      <c r="AW425" s="15" t="s">
        <v>34</v>
      </c>
      <c r="AX425" s="15" t="s">
        <v>72</v>
      </c>
      <c r="AY425" s="255" t="s">
        <v>130</v>
      </c>
    </row>
    <row r="426" s="13" customFormat="1">
      <c r="A426" s="13"/>
      <c r="B426" s="223"/>
      <c r="C426" s="224"/>
      <c r="D426" s="225" t="s">
        <v>141</v>
      </c>
      <c r="E426" s="226" t="s">
        <v>19</v>
      </c>
      <c r="F426" s="227" t="s">
        <v>682</v>
      </c>
      <c r="G426" s="224"/>
      <c r="H426" s="228">
        <v>5.8680000000000003</v>
      </c>
      <c r="I426" s="229"/>
      <c r="J426" s="224"/>
      <c r="K426" s="224"/>
      <c r="L426" s="230"/>
      <c r="M426" s="231"/>
      <c r="N426" s="232"/>
      <c r="O426" s="232"/>
      <c r="P426" s="232"/>
      <c r="Q426" s="232"/>
      <c r="R426" s="232"/>
      <c r="S426" s="232"/>
      <c r="T426" s="23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4" t="s">
        <v>141</v>
      </c>
      <c r="AU426" s="234" t="s">
        <v>82</v>
      </c>
      <c r="AV426" s="13" t="s">
        <v>82</v>
      </c>
      <c r="AW426" s="13" t="s">
        <v>34</v>
      </c>
      <c r="AX426" s="13" t="s">
        <v>72</v>
      </c>
      <c r="AY426" s="234" t="s">
        <v>130</v>
      </c>
    </row>
    <row r="427" s="13" customFormat="1">
      <c r="A427" s="13"/>
      <c r="B427" s="223"/>
      <c r="C427" s="224"/>
      <c r="D427" s="225" t="s">
        <v>141</v>
      </c>
      <c r="E427" s="226" t="s">
        <v>19</v>
      </c>
      <c r="F427" s="227" t="s">
        <v>683</v>
      </c>
      <c r="G427" s="224"/>
      <c r="H427" s="228">
        <v>18.661999999999999</v>
      </c>
      <c r="I427" s="229"/>
      <c r="J427" s="224"/>
      <c r="K427" s="224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141</v>
      </c>
      <c r="AU427" s="234" t="s">
        <v>82</v>
      </c>
      <c r="AV427" s="13" t="s">
        <v>82</v>
      </c>
      <c r="AW427" s="13" t="s">
        <v>34</v>
      </c>
      <c r="AX427" s="13" t="s">
        <v>72</v>
      </c>
      <c r="AY427" s="234" t="s">
        <v>130</v>
      </c>
    </row>
    <row r="428" s="14" customFormat="1">
      <c r="A428" s="14"/>
      <c r="B428" s="235"/>
      <c r="C428" s="236"/>
      <c r="D428" s="225" t="s">
        <v>141</v>
      </c>
      <c r="E428" s="237" t="s">
        <v>19</v>
      </c>
      <c r="F428" s="238" t="s">
        <v>143</v>
      </c>
      <c r="G428" s="236"/>
      <c r="H428" s="239">
        <v>36.665999999999997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141</v>
      </c>
      <c r="AU428" s="245" t="s">
        <v>82</v>
      </c>
      <c r="AV428" s="14" t="s">
        <v>137</v>
      </c>
      <c r="AW428" s="14" t="s">
        <v>4</v>
      </c>
      <c r="AX428" s="14" t="s">
        <v>80</v>
      </c>
      <c r="AY428" s="245" t="s">
        <v>130</v>
      </c>
    </row>
    <row r="429" s="12" customFormat="1" ht="22.8" customHeight="1">
      <c r="A429" s="12"/>
      <c r="B429" s="189"/>
      <c r="C429" s="190"/>
      <c r="D429" s="191" t="s">
        <v>71</v>
      </c>
      <c r="E429" s="203" t="s">
        <v>188</v>
      </c>
      <c r="F429" s="203" t="s">
        <v>284</v>
      </c>
      <c r="G429" s="190"/>
      <c r="H429" s="190"/>
      <c r="I429" s="193"/>
      <c r="J429" s="204">
        <f>BK429</f>
        <v>0</v>
      </c>
      <c r="K429" s="190"/>
      <c r="L429" s="195"/>
      <c r="M429" s="196"/>
      <c r="N429" s="197"/>
      <c r="O429" s="197"/>
      <c r="P429" s="198">
        <f>SUM(P430:P554)</f>
        <v>0</v>
      </c>
      <c r="Q429" s="197"/>
      <c r="R429" s="198">
        <f>SUM(R430:R554)</f>
        <v>0.33017089999999999</v>
      </c>
      <c r="S429" s="197"/>
      <c r="T429" s="199">
        <f>SUM(T430:T554)</f>
        <v>18.064157000000002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0" t="s">
        <v>80</v>
      </c>
      <c r="AT429" s="201" t="s">
        <v>71</v>
      </c>
      <c r="AU429" s="201" t="s">
        <v>80</v>
      </c>
      <c r="AY429" s="200" t="s">
        <v>130</v>
      </c>
      <c r="BK429" s="202">
        <f>SUM(BK430:BK554)</f>
        <v>0</v>
      </c>
    </row>
    <row r="430" s="2" customFormat="1" ht="24.15" customHeight="1">
      <c r="A430" s="39"/>
      <c r="B430" s="40"/>
      <c r="C430" s="205" t="s">
        <v>437</v>
      </c>
      <c r="D430" s="205" t="s">
        <v>132</v>
      </c>
      <c r="E430" s="206" t="s">
        <v>286</v>
      </c>
      <c r="F430" s="207" t="s">
        <v>287</v>
      </c>
      <c r="G430" s="208" t="s">
        <v>170</v>
      </c>
      <c r="H430" s="209">
        <v>628.25</v>
      </c>
      <c r="I430" s="210"/>
      <c r="J430" s="211">
        <f>ROUND(I430*H430,2)</f>
        <v>0</v>
      </c>
      <c r="K430" s="207" t="s">
        <v>136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137</v>
      </c>
      <c r="AT430" s="216" t="s">
        <v>132</v>
      </c>
      <c r="AU430" s="216" t="s">
        <v>82</v>
      </c>
      <c r="AY430" s="18" t="s">
        <v>130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137</v>
      </c>
      <c r="BM430" s="216" t="s">
        <v>706</v>
      </c>
    </row>
    <row r="431" s="2" customFormat="1">
      <c r="A431" s="39"/>
      <c r="B431" s="40"/>
      <c r="C431" s="41"/>
      <c r="D431" s="218" t="s">
        <v>139</v>
      </c>
      <c r="E431" s="41"/>
      <c r="F431" s="219" t="s">
        <v>289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139</v>
      </c>
      <c r="AU431" s="18" t="s">
        <v>82</v>
      </c>
    </row>
    <row r="432" s="13" customFormat="1">
      <c r="A432" s="13"/>
      <c r="B432" s="223"/>
      <c r="C432" s="224"/>
      <c r="D432" s="225" t="s">
        <v>141</v>
      </c>
      <c r="E432" s="226" t="s">
        <v>19</v>
      </c>
      <c r="F432" s="227" t="s">
        <v>707</v>
      </c>
      <c r="G432" s="224"/>
      <c r="H432" s="228">
        <v>628.25</v>
      </c>
      <c r="I432" s="229"/>
      <c r="J432" s="224"/>
      <c r="K432" s="224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141</v>
      </c>
      <c r="AU432" s="234" t="s">
        <v>82</v>
      </c>
      <c r="AV432" s="13" t="s">
        <v>82</v>
      </c>
      <c r="AW432" s="13" t="s">
        <v>34</v>
      </c>
      <c r="AX432" s="13" t="s">
        <v>72</v>
      </c>
      <c r="AY432" s="234" t="s">
        <v>130</v>
      </c>
    </row>
    <row r="433" s="14" customFormat="1">
      <c r="A433" s="14"/>
      <c r="B433" s="235"/>
      <c r="C433" s="236"/>
      <c r="D433" s="225" t="s">
        <v>141</v>
      </c>
      <c r="E433" s="237" t="s">
        <v>19</v>
      </c>
      <c r="F433" s="238" t="s">
        <v>143</v>
      </c>
      <c r="G433" s="236"/>
      <c r="H433" s="239">
        <v>628.25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141</v>
      </c>
      <c r="AU433" s="245" t="s">
        <v>82</v>
      </c>
      <c r="AV433" s="14" t="s">
        <v>137</v>
      </c>
      <c r="AW433" s="14" t="s">
        <v>4</v>
      </c>
      <c r="AX433" s="14" t="s">
        <v>80</v>
      </c>
      <c r="AY433" s="245" t="s">
        <v>130</v>
      </c>
    </row>
    <row r="434" s="2" customFormat="1" ht="24.15" customHeight="1">
      <c r="A434" s="39"/>
      <c r="B434" s="40"/>
      <c r="C434" s="205" t="s">
        <v>441</v>
      </c>
      <c r="D434" s="205" t="s">
        <v>132</v>
      </c>
      <c r="E434" s="206" t="s">
        <v>292</v>
      </c>
      <c r="F434" s="207" t="s">
        <v>293</v>
      </c>
      <c r="G434" s="208" t="s">
        <v>170</v>
      </c>
      <c r="H434" s="209">
        <v>18847.5</v>
      </c>
      <c r="I434" s="210"/>
      <c r="J434" s="211">
        <f>ROUND(I434*H434,2)</f>
        <v>0</v>
      </c>
      <c r="K434" s="207" t="s">
        <v>136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137</v>
      </c>
      <c r="AT434" s="216" t="s">
        <v>132</v>
      </c>
      <c r="AU434" s="216" t="s">
        <v>82</v>
      </c>
      <c r="AY434" s="18" t="s">
        <v>130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137</v>
      </c>
      <c r="BM434" s="216" t="s">
        <v>708</v>
      </c>
    </row>
    <row r="435" s="2" customFormat="1">
      <c r="A435" s="39"/>
      <c r="B435" s="40"/>
      <c r="C435" s="41"/>
      <c r="D435" s="218" t="s">
        <v>139</v>
      </c>
      <c r="E435" s="41"/>
      <c r="F435" s="219" t="s">
        <v>295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139</v>
      </c>
      <c r="AU435" s="18" t="s">
        <v>82</v>
      </c>
    </row>
    <row r="436" s="2" customFormat="1">
      <c r="A436" s="39"/>
      <c r="B436" s="40"/>
      <c r="C436" s="41"/>
      <c r="D436" s="225" t="s">
        <v>275</v>
      </c>
      <c r="E436" s="41"/>
      <c r="F436" s="266" t="s">
        <v>296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275</v>
      </c>
      <c r="AU436" s="18" t="s">
        <v>82</v>
      </c>
    </row>
    <row r="437" s="13" customFormat="1">
      <c r="A437" s="13"/>
      <c r="B437" s="223"/>
      <c r="C437" s="224"/>
      <c r="D437" s="225" t="s">
        <v>141</v>
      </c>
      <c r="E437" s="226" t="s">
        <v>19</v>
      </c>
      <c r="F437" s="227" t="s">
        <v>709</v>
      </c>
      <c r="G437" s="224"/>
      <c r="H437" s="228">
        <v>18847.5</v>
      </c>
      <c r="I437" s="229"/>
      <c r="J437" s="224"/>
      <c r="K437" s="224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141</v>
      </c>
      <c r="AU437" s="234" t="s">
        <v>82</v>
      </c>
      <c r="AV437" s="13" t="s">
        <v>82</v>
      </c>
      <c r="AW437" s="13" t="s">
        <v>34</v>
      </c>
      <c r="AX437" s="13" t="s">
        <v>80</v>
      </c>
      <c r="AY437" s="234" t="s">
        <v>130</v>
      </c>
    </row>
    <row r="438" s="2" customFormat="1" ht="24.15" customHeight="1">
      <c r="A438" s="39"/>
      <c r="B438" s="40"/>
      <c r="C438" s="205" t="s">
        <v>448</v>
      </c>
      <c r="D438" s="205" t="s">
        <v>132</v>
      </c>
      <c r="E438" s="206" t="s">
        <v>299</v>
      </c>
      <c r="F438" s="207" t="s">
        <v>300</v>
      </c>
      <c r="G438" s="208" t="s">
        <v>170</v>
      </c>
      <c r="H438" s="209">
        <v>628.25</v>
      </c>
      <c r="I438" s="210"/>
      <c r="J438" s="211">
        <f>ROUND(I438*H438,2)</f>
        <v>0</v>
      </c>
      <c r="K438" s="207" t="s">
        <v>136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137</v>
      </c>
      <c r="AT438" s="216" t="s">
        <v>132</v>
      </c>
      <c r="AU438" s="216" t="s">
        <v>82</v>
      </c>
      <c r="AY438" s="18" t="s">
        <v>130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80</v>
      </c>
      <c r="BK438" s="217">
        <f>ROUND(I438*H438,2)</f>
        <v>0</v>
      </c>
      <c r="BL438" s="18" t="s">
        <v>137</v>
      </c>
      <c r="BM438" s="216" t="s">
        <v>710</v>
      </c>
    </row>
    <row r="439" s="2" customFormat="1">
      <c r="A439" s="39"/>
      <c r="B439" s="40"/>
      <c r="C439" s="41"/>
      <c r="D439" s="218" t="s">
        <v>139</v>
      </c>
      <c r="E439" s="41"/>
      <c r="F439" s="219" t="s">
        <v>302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139</v>
      </c>
      <c r="AU439" s="18" t="s">
        <v>82</v>
      </c>
    </row>
    <row r="440" s="2" customFormat="1" ht="16.5" customHeight="1">
      <c r="A440" s="39"/>
      <c r="B440" s="40"/>
      <c r="C440" s="205" t="s">
        <v>457</v>
      </c>
      <c r="D440" s="205" t="s">
        <v>132</v>
      </c>
      <c r="E440" s="206" t="s">
        <v>304</v>
      </c>
      <c r="F440" s="207" t="s">
        <v>305</v>
      </c>
      <c r="G440" s="208" t="s">
        <v>170</v>
      </c>
      <c r="H440" s="209">
        <v>628.25</v>
      </c>
      <c r="I440" s="210"/>
      <c r="J440" s="211">
        <f>ROUND(I440*H440,2)</f>
        <v>0</v>
      </c>
      <c r="K440" s="207" t="s">
        <v>136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137</v>
      </c>
      <c r="AT440" s="216" t="s">
        <v>132</v>
      </c>
      <c r="AU440" s="216" t="s">
        <v>82</v>
      </c>
      <c r="AY440" s="18" t="s">
        <v>130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137</v>
      </c>
      <c r="BM440" s="216" t="s">
        <v>711</v>
      </c>
    </row>
    <row r="441" s="2" customFormat="1">
      <c r="A441" s="39"/>
      <c r="B441" s="40"/>
      <c r="C441" s="41"/>
      <c r="D441" s="218" t="s">
        <v>139</v>
      </c>
      <c r="E441" s="41"/>
      <c r="F441" s="219" t="s">
        <v>307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139</v>
      </c>
      <c r="AU441" s="18" t="s">
        <v>82</v>
      </c>
    </row>
    <row r="442" s="2" customFormat="1" ht="21.75" customHeight="1">
      <c r="A442" s="39"/>
      <c r="B442" s="40"/>
      <c r="C442" s="205" t="s">
        <v>462</v>
      </c>
      <c r="D442" s="205" t="s">
        <v>132</v>
      </c>
      <c r="E442" s="206" t="s">
        <v>309</v>
      </c>
      <c r="F442" s="207" t="s">
        <v>310</v>
      </c>
      <c r="G442" s="208" t="s">
        <v>170</v>
      </c>
      <c r="H442" s="209">
        <v>18847.5</v>
      </c>
      <c r="I442" s="210"/>
      <c r="J442" s="211">
        <f>ROUND(I442*H442,2)</f>
        <v>0</v>
      </c>
      <c r="K442" s="207" t="s">
        <v>136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137</v>
      </c>
      <c r="AT442" s="216" t="s">
        <v>132</v>
      </c>
      <c r="AU442" s="216" t="s">
        <v>82</v>
      </c>
      <c r="AY442" s="18" t="s">
        <v>130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80</v>
      </c>
      <c r="BK442" s="217">
        <f>ROUND(I442*H442,2)</f>
        <v>0</v>
      </c>
      <c r="BL442" s="18" t="s">
        <v>137</v>
      </c>
      <c r="BM442" s="216" t="s">
        <v>712</v>
      </c>
    </row>
    <row r="443" s="2" customFormat="1">
      <c r="A443" s="39"/>
      <c r="B443" s="40"/>
      <c r="C443" s="41"/>
      <c r="D443" s="218" t="s">
        <v>139</v>
      </c>
      <c r="E443" s="41"/>
      <c r="F443" s="219" t="s">
        <v>312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139</v>
      </c>
      <c r="AU443" s="18" t="s">
        <v>82</v>
      </c>
    </row>
    <row r="444" s="2" customFormat="1">
      <c r="A444" s="39"/>
      <c r="B444" s="40"/>
      <c r="C444" s="41"/>
      <c r="D444" s="225" t="s">
        <v>275</v>
      </c>
      <c r="E444" s="41"/>
      <c r="F444" s="266" t="s">
        <v>296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275</v>
      </c>
      <c r="AU444" s="18" t="s">
        <v>82</v>
      </c>
    </row>
    <row r="445" s="13" customFormat="1">
      <c r="A445" s="13"/>
      <c r="B445" s="223"/>
      <c r="C445" s="224"/>
      <c r="D445" s="225" t="s">
        <v>141</v>
      </c>
      <c r="E445" s="226" t="s">
        <v>19</v>
      </c>
      <c r="F445" s="227" t="s">
        <v>709</v>
      </c>
      <c r="G445" s="224"/>
      <c r="H445" s="228">
        <v>18847.5</v>
      </c>
      <c r="I445" s="229"/>
      <c r="J445" s="224"/>
      <c r="K445" s="224"/>
      <c r="L445" s="230"/>
      <c r="M445" s="231"/>
      <c r="N445" s="232"/>
      <c r="O445" s="232"/>
      <c r="P445" s="232"/>
      <c r="Q445" s="232"/>
      <c r="R445" s="232"/>
      <c r="S445" s="232"/>
      <c r="T445" s="23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4" t="s">
        <v>141</v>
      </c>
      <c r="AU445" s="234" t="s">
        <v>82</v>
      </c>
      <c r="AV445" s="13" t="s">
        <v>82</v>
      </c>
      <c r="AW445" s="13" t="s">
        <v>34</v>
      </c>
      <c r="AX445" s="13" t="s">
        <v>80</v>
      </c>
      <c r="AY445" s="234" t="s">
        <v>130</v>
      </c>
    </row>
    <row r="446" s="2" customFormat="1" ht="16.5" customHeight="1">
      <c r="A446" s="39"/>
      <c r="B446" s="40"/>
      <c r="C446" s="205" t="s">
        <v>713</v>
      </c>
      <c r="D446" s="205" t="s">
        <v>132</v>
      </c>
      <c r="E446" s="206" t="s">
        <v>314</v>
      </c>
      <c r="F446" s="207" t="s">
        <v>315</v>
      </c>
      <c r="G446" s="208" t="s">
        <v>170</v>
      </c>
      <c r="H446" s="209">
        <v>628.25</v>
      </c>
      <c r="I446" s="210"/>
      <c r="J446" s="211">
        <f>ROUND(I446*H446,2)</f>
        <v>0</v>
      </c>
      <c r="K446" s="207" t="s">
        <v>136</v>
      </c>
      <c r="L446" s="45"/>
      <c r="M446" s="212" t="s">
        <v>19</v>
      </c>
      <c r="N446" s="213" t="s">
        <v>43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137</v>
      </c>
      <c r="AT446" s="216" t="s">
        <v>132</v>
      </c>
      <c r="AU446" s="216" t="s">
        <v>82</v>
      </c>
      <c r="AY446" s="18" t="s">
        <v>130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80</v>
      </c>
      <c r="BK446" s="217">
        <f>ROUND(I446*H446,2)</f>
        <v>0</v>
      </c>
      <c r="BL446" s="18" t="s">
        <v>137</v>
      </c>
      <c r="BM446" s="216" t="s">
        <v>714</v>
      </c>
    </row>
    <row r="447" s="2" customFormat="1">
      <c r="A447" s="39"/>
      <c r="B447" s="40"/>
      <c r="C447" s="41"/>
      <c r="D447" s="218" t="s">
        <v>139</v>
      </c>
      <c r="E447" s="41"/>
      <c r="F447" s="219" t="s">
        <v>317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139</v>
      </c>
      <c r="AU447" s="18" t="s">
        <v>82</v>
      </c>
    </row>
    <row r="448" s="2" customFormat="1" ht="24.15" customHeight="1">
      <c r="A448" s="39"/>
      <c r="B448" s="40"/>
      <c r="C448" s="205" t="s">
        <v>715</v>
      </c>
      <c r="D448" s="205" t="s">
        <v>132</v>
      </c>
      <c r="E448" s="206" t="s">
        <v>319</v>
      </c>
      <c r="F448" s="207" t="s">
        <v>320</v>
      </c>
      <c r="G448" s="208" t="s">
        <v>170</v>
      </c>
      <c r="H448" s="209">
        <v>161.5</v>
      </c>
      <c r="I448" s="210"/>
      <c r="J448" s="211">
        <f>ROUND(I448*H448,2)</f>
        <v>0</v>
      </c>
      <c r="K448" s="207" t="s">
        <v>136</v>
      </c>
      <c r="L448" s="45"/>
      <c r="M448" s="212" t="s">
        <v>19</v>
      </c>
      <c r="N448" s="213" t="s">
        <v>43</v>
      </c>
      <c r="O448" s="85"/>
      <c r="P448" s="214">
        <f>O448*H448</f>
        <v>0</v>
      </c>
      <c r="Q448" s="214">
        <v>3.4999999999999997E-05</v>
      </c>
      <c r="R448" s="214">
        <f>Q448*H448</f>
        <v>0.0056524999999999995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137</v>
      </c>
      <c r="AT448" s="216" t="s">
        <v>132</v>
      </c>
      <c r="AU448" s="216" t="s">
        <v>82</v>
      </c>
      <c r="AY448" s="18" t="s">
        <v>130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80</v>
      </c>
      <c r="BK448" s="217">
        <f>ROUND(I448*H448,2)</f>
        <v>0</v>
      </c>
      <c r="BL448" s="18" t="s">
        <v>137</v>
      </c>
      <c r="BM448" s="216" t="s">
        <v>716</v>
      </c>
    </row>
    <row r="449" s="2" customFormat="1">
      <c r="A449" s="39"/>
      <c r="B449" s="40"/>
      <c r="C449" s="41"/>
      <c r="D449" s="218" t="s">
        <v>139</v>
      </c>
      <c r="E449" s="41"/>
      <c r="F449" s="219" t="s">
        <v>322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139</v>
      </c>
      <c r="AU449" s="18" t="s">
        <v>82</v>
      </c>
    </row>
    <row r="450" s="13" customFormat="1">
      <c r="A450" s="13"/>
      <c r="B450" s="223"/>
      <c r="C450" s="224"/>
      <c r="D450" s="225" t="s">
        <v>141</v>
      </c>
      <c r="E450" s="226" t="s">
        <v>19</v>
      </c>
      <c r="F450" s="227" t="s">
        <v>717</v>
      </c>
      <c r="G450" s="224"/>
      <c r="H450" s="228">
        <v>161.5</v>
      </c>
      <c r="I450" s="229"/>
      <c r="J450" s="224"/>
      <c r="K450" s="224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141</v>
      </c>
      <c r="AU450" s="234" t="s">
        <v>82</v>
      </c>
      <c r="AV450" s="13" t="s">
        <v>82</v>
      </c>
      <c r="AW450" s="13" t="s">
        <v>34</v>
      </c>
      <c r="AX450" s="13" t="s">
        <v>72</v>
      </c>
      <c r="AY450" s="234" t="s">
        <v>130</v>
      </c>
    </row>
    <row r="451" s="14" customFormat="1">
      <c r="A451" s="14"/>
      <c r="B451" s="235"/>
      <c r="C451" s="236"/>
      <c r="D451" s="225" t="s">
        <v>141</v>
      </c>
      <c r="E451" s="237" t="s">
        <v>19</v>
      </c>
      <c r="F451" s="238" t="s">
        <v>143</v>
      </c>
      <c r="G451" s="236"/>
      <c r="H451" s="239">
        <v>161.5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141</v>
      </c>
      <c r="AU451" s="245" t="s">
        <v>82</v>
      </c>
      <c r="AV451" s="14" t="s">
        <v>137</v>
      </c>
      <c r="AW451" s="14" t="s">
        <v>4</v>
      </c>
      <c r="AX451" s="14" t="s">
        <v>80</v>
      </c>
      <c r="AY451" s="245" t="s">
        <v>130</v>
      </c>
    </row>
    <row r="452" s="2" customFormat="1" ht="21.75" customHeight="1">
      <c r="A452" s="39"/>
      <c r="B452" s="40"/>
      <c r="C452" s="205" t="s">
        <v>718</v>
      </c>
      <c r="D452" s="205" t="s">
        <v>132</v>
      </c>
      <c r="E452" s="206" t="s">
        <v>719</v>
      </c>
      <c r="F452" s="207" t="s">
        <v>720</v>
      </c>
      <c r="G452" s="208" t="s">
        <v>170</v>
      </c>
      <c r="H452" s="209">
        <v>5.46</v>
      </c>
      <c r="I452" s="210"/>
      <c r="J452" s="211">
        <f>ROUND(I452*H452,2)</f>
        <v>0</v>
      </c>
      <c r="K452" s="207" t="s">
        <v>136</v>
      </c>
      <c r="L452" s="45"/>
      <c r="M452" s="212" t="s">
        <v>19</v>
      </c>
      <c r="N452" s="213" t="s">
        <v>43</v>
      </c>
      <c r="O452" s="85"/>
      <c r="P452" s="214">
        <f>O452*H452</f>
        <v>0</v>
      </c>
      <c r="Q452" s="214">
        <v>4.0000000000000003E-05</v>
      </c>
      <c r="R452" s="214">
        <f>Q452*H452</f>
        <v>0.00021840000000000002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137</v>
      </c>
      <c r="AT452" s="216" t="s">
        <v>132</v>
      </c>
      <c r="AU452" s="216" t="s">
        <v>82</v>
      </c>
      <c r="AY452" s="18" t="s">
        <v>130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80</v>
      </c>
      <c r="BK452" s="217">
        <f>ROUND(I452*H452,2)</f>
        <v>0</v>
      </c>
      <c r="BL452" s="18" t="s">
        <v>137</v>
      </c>
      <c r="BM452" s="216" t="s">
        <v>721</v>
      </c>
    </row>
    <row r="453" s="2" customFormat="1">
      <c r="A453" s="39"/>
      <c r="B453" s="40"/>
      <c r="C453" s="41"/>
      <c r="D453" s="218" t="s">
        <v>139</v>
      </c>
      <c r="E453" s="41"/>
      <c r="F453" s="219" t="s">
        <v>722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139</v>
      </c>
      <c r="AU453" s="18" t="s">
        <v>82</v>
      </c>
    </row>
    <row r="454" s="15" customFormat="1">
      <c r="A454" s="15"/>
      <c r="B454" s="246"/>
      <c r="C454" s="247"/>
      <c r="D454" s="225" t="s">
        <v>141</v>
      </c>
      <c r="E454" s="248" t="s">
        <v>19</v>
      </c>
      <c r="F454" s="249" t="s">
        <v>671</v>
      </c>
      <c r="G454" s="247"/>
      <c r="H454" s="248" t="s">
        <v>19</v>
      </c>
      <c r="I454" s="250"/>
      <c r="J454" s="247"/>
      <c r="K454" s="247"/>
      <c r="L454" s="251"/>
      <c r="M454" s="252"/>
      <c r="N454" s="253"/>
      <c r="O454" s="253"/>
      <c r="P454" s="253"/>
      <c r="Q454" s="253"/>
      <c r="R454" s="253"/>
      <c r="S454" s="253"/>
      <c r="T454" s="25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5" t="s">
        <v>141</v>
      </c>
      <c r="AU454" s="255" t="s">
        <v>82</v>
      </c>
      <c r="AV454" s="15" t="s">
        <v>80</v>
      </c>
      <c r="AW454" s="15" t="s">
        <v>34</v>
      </c>
      <c r="AX454" s="15" t="s">
        <v>72</v>
      </c>
      <c r="AY454" s="255" t="s">
        <v>130</v>
      </c>
    </row>
    <row r="455" s="13" customFormat="1">
      <c r="A455" s="13"/>
      <c r="B455" s="223"/>
      <c r="C455" s="224"/>
      <c r="D455" s="225" t="s">
        <v>141</v>
      </c>
      <c r="E455" s="226" t="s">
        <v>19</v>
      </c>
      <c r="F455" s="227" t="s">
        <v>672</v>
      </c>
      <c r="G455" s="224"/>
      <c r="H455" s="228">
        <v>5.46</v>
      </c>
      <c r="I455" s="229"/>
      <c r="J455" s="224"/>
      <c r="K455" s="224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141</v>
      </c>
      <c r="AU455" s="234" t="s">
        <v>82</v>
      </c>
      <c r="AV455" s="13" t="s">
        <v>82</v>
      </c>
      <c r="AW455" s="13" t="s">
        <v>34</v>
      </c>
      <c r="AX455" s="13" t="s">
        <v>72</v>
      </c>
      <c r="AY455" s="234" t="s">
        <v>130</v>
      </c>
    </row>
    <row r="456" s="14" customFormat="1">
      <c r="A456" s="14"/>
      <c r="B456" s="235"/>
      <c r="C456" s="236"/>
      <c r="D456" s="225" t="s">
        <v>141</v>
      </c>
      <c r="E456" s="237" t="s">
        <v>19</v>
      </c>
      <c r="F456" s="238" t="s">
        <v>143</v>
      </c>
      <c r="G456" s="236"/>
      <c r="H456" s="239">
        <v>5.46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141</v>
      </c>
      <c r="AU456" s="245" t="s">
        <v>82</v>
      </c>
      <c r="AV456" s="14" t="s">
        <v>137</v>
      </c>
      <c r="AW456" s="14" t="s">
        <v>4</v>
      </c>
      <c r="AX456" s="14" t="s">
        <v>80</v>
      </c>
      <c r="AY456" s="245" t="s">
        <v>130</v>
      </c>
    </row>
    <row r="457" s="2" customFormat="1" ht="16.5" customHeight="1">
      <c r="A457" s="39"/>
      <c r="B457" s="40"/>
      <c r="C457" s="205" t="s">
        <v>723</v>
      </c>
      <c r="D457" s="205" t="s">
        <v>132</v>
      </c>
      <c r="E457" s="206" t="s">
        <v>724</v>
      </c>
      <c r="F457" s="207" t="s">
        <v>725</v>
      </c>
      <c r="G457" s="208" t="s">
        <v>135</v>
      </c>
      <c r="H457" s="209">
        <v>2.3999999999999999</v>
      </c>
      <c r="I457" s="210"/>
      <c r="J457" s="211">
        <f>ROUND(I457*H457,2)</f>
        <v>0</v>
      </c>
      <c r="K457" s="207" t="s">
        <v>136</v>
      </c>
      <c r="L457" s="45"/>
      <c r="M457" s="212" t="s">
        <v>19</v>
      </c>
      <c r="N457" s="213" t="s">
        <v>43</v>
      </c>
      <c r="O457" s="85"/>
      <c r="P457" s="214">
        <f>O457*H457</f>
        <v>0</v>
      </c>
      <c r="Q457" s="214">
        <v>0</v>
      </c>
      <c r="R457" s="214">
        <f>Q457*H457</f>
        <v>0</v>
      </c>
      <c r="S457" s="214">
        <v>2.2000000000000002</v>
      </c>
      <c r="T457" s="215">
        <f>S457*H457</f>
        <v>5.2800000000000002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137</v>
      </c>
      <c r="AT457" s="216" t="s">
        <v>132</v>
      </c>
      <c r="AU457" s="216" t="s">
        <v>82</v>
      </c>
      <c r="AY457" s="18" t="s">
        <v>130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80</v>
      </c>
      <c r="BK457" s="217">
        <f>ROUND(I457*H457,2)</f>
        <v>0</v>
      </c>
      <c r="BL457" s="18" t="s">
        <v>137</v>
      </c>
      <c r="BM457" s="216" t="s">
        <v>726</v>
      </c>
    </row>
    <row r="458" s="2" customFormat="1">
      <c r="A458" s="39"/>
      <c r="B458" s="40"/>
      <c r="C458" s="41"/>
      <c r="D458" s="218" t="s">
        <v>139</v>
      </c>
      <c r="E458" s="41"/>
      <c r="F458" s="219" t="s">
        <v>727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139</v>
      </c>
      <c r="AU458" s="18" t="s">
        <v>82</v>
      </c>
    </row>
    <row r="459" s="15" customFormat="1">
      <c r="A459" s="15"/>
      <c r="B459" s="246"/>
      <c r="C459" s="247"/>
      <c r="D459" s="225" t="s">
        <v>141</v>
      </c>
      <c r="E459" s="248" t="s">
        <v>19</v>
      </c>
      <c r="F459" s="249" t="s">
        <v>507</v>
      </c>
      <c r="G459" s="247"/>
      <c r="H459" s="248" t="s">
        <v>19</v>
      </c>
      <c r="I459" s="250"/>
      <c r="J459" s="247"/>
      <c r="K459" s="247"/>
      <c r="L459" s="251"/>
      <c r="M459" s="252"/>
      <c r="N459" s="253"/>
      <c r="O459" s="253"/>
      <c r="P459" s="253"/>
      <c r="Q459" s="253"/>
      <c r="R459" s="253"/>
      <c r="S459" s="253"/>
      <c r="T459" s="254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5" t="s">
        <v>141</v>
      </c>
      <c r="AU459" s="255" t="s">
        <v>82</v>
      </c>
      <c r="AV459" s="15" t="s">
        <v>80</v>
      </c>
      <c r="AW459" s="15" t="s">
        <v>34</v>
      </c>
      <c r="AX459" s="15" t="s">
        <v>72</v>
      </c>
      <c r="AY459" s="255" t="s">
        <v>130</v>
      </c>
    </row>
    <row r="460" s="13" customFormat="1">
      <c r="A460" s="13"/>
      <c r="B460" s="223"/>
      <c r="C460" s="224"/>
      <c r="D460" s="225" t="s">
        <v>141</v>
      </c>
      <c r="E460" s="226" t="s">
        <v>19</v>
      </c>
      <c r="F460" s="227" t="s">
        <v>728</v>
      </c>
      <c r="G460" s="224"/>
      <c r="H460" s="228">
        <v>2.3999999999999999</v>
      </c>
      <c r="I460" s="229"/>
      <c r="J460" s="224"/>
      <c r="K460" s="224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141</v>
      </c>
      <c r="AU460" s="234" t="s">
        <v>82</v>
      </c>
      <c r="AV460" s="13" t="s">
        <v>82</v>
      </c>
      <c r="AW460" s="13" t="s">
        <v>34</v>
      </c>
      <c r="AX460" s="13" t="s">
        <v>72</v>
      </c>
      <c r="AY460" s="234" t="s">
        <v>130</v>
      </c>
    </row>
    <row r="461" s="14" customFormat="1">
      <c r="A461" s="14"/>
      <c r="B461" s="235"/>
      <c r="C461" s="236"/>
      <c r="D461" s="225" t="s">
        <v>141</v>
      </c>
      <c r="E461" s="237" t="s">
        <v>19</v>
      </c>
      <c r="F461" s="238" t="s">
        <v>143</v>
      </c>
      <c r="G461" s="236"/>
      <c r="H461" s="239">
        <v>2.3999999999999999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141</v>
      </c>
      <c r="AU461" s="245" t="s">
        <v>82</v>
      </c>
      <c r="AV461" s="14" t="s">
        <v>137</v>
      </c>
      <c r="AW461" s="14" t="s">
        <v>4</v>
      </c>
      <c r="AX461" s="14" t="s">
        <v>80</v>
      </c>
      <c r="AY461" s="245" t="s">
        <v>130</v>
      </c>
    </row>
    <row r="462" s="2" customFormat="1" ht="16.5" customHeight="1">
      <c r="A462" s="39"/>
      <c r="B462" s="40"/>
      <c r="C462" s="205" t="s">
        <v>729</v>
      </c>
      <c r="D462" s="205" t="s">
        <v>132</v>
      </c>
      <c r="E462" s="206" t="s">
        <v>325</v>
      </c>
      <c r="F462" s="207" t="s">
        <v>326</v>
      </c>
      <c r="G462" s="208" t="s">
        <v>170</v>
      </c>
      <c r="H462" s="209">
        <v>4.7999999999999998</v>
      </c>
      <c r="I462" s="210"/>
      <c r="J462" s="211">
        <f>ROUND(I462*H462,2)</f>
        <v>0</v>
      </c>
      <c r="K462" s="207" t="s">
        <v>136</v>
      </c>
      <c r="L462" s="45"/>
      <c r="M462" s="212" t="s">
        <v>19</v>
      </c>
      <c r="N462" s="213" t="s">
        <v>43</v>
      </c>
      <c r="O462" s="85"/>
      <c r="P462" s="214">
        <f>O462*H462</f>
        <v>0</v>
      </c>
      <c r="Q462" s="214">
        <v>0</v>
      </c>
      <c r="R462" s="214">
        <f>Q462*H462</f>
        <v>0</v>
      </c>
      <c r="S462" s="214">
        <v>0.082000000000000003</v>
      </c>
      <c r="T462" s="215">
        <f>S462*H462</f>
        <v>0.39360000000000001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137</v>
      </c>
      <c r="AT462" s="216" t="s">
        <v>132</v>
      </c>
      <c r="AU462" s="216" t="s">
        <v>82</v>
      </c>
      <c r="AY462" s="18" t="s">
        <v>130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80</v>
      </c>
      <c r="BK462" s="217">
        <f>ROUND(I462*H462,2)</f>
        <v>0</v>
      </c>
      <c r="BL462" s="18" t="s">
        <v>137</v>
      </c>
      <c r="BM462" s="216" t="s">
        <v>730</v>
      </c>
    </row>
    <row r="463" s="2" customFormat="1">
      <c r="A463" s="39"/>
      <c r="B463" s="40"/>
      <c r="C463" s="41"/>
      <c r="D463" s="218" t="s">
        <v>139</v>
      </c>
      <c r="E463" s="41"/>
      <c r="F463" s="219" t="s">
        <v>328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139</v>
      </c>
      <c r="AU463" s="18" t="s">
        <v>82</v>
      </c>
    </row>
    <row r="464" s="13" customFormat="1">
      <c r="A464" s="13"/>
      <c r="B464" s="223"/>
      <c r="C464" s="224"/>
      <c r="D464" s="225" t="s">
        <v>141</v>
      </c>
      <c r="E464" s="226" t="s">
        <v>19</v>
      </c>
      <c r="F464" s="227" t="s">
        <v>666</v>
      </c>
      <c r="G464" s="224"/>
      <c r="H464" s="228">
        <v>4.7999999999999998</v>
      </c>
      <c r="I464" s="229"/>
      <c r="J464" s="224"/>
      <c r="K464" s="224"/>
      <c r="L464" s="230"/>
      <c r="M464" s="231"/>
      <c r="N464" s="232"/>
      <c r="O464" s="232"/>
      <c r="P464" s="232"/>
      <c r="Q464" s="232"/>
      <c r="R464" s="232"/>
      <c r="S464" s="232"/>
      <c r="T464" s="23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4" t="s">
        <v>141</v>
      </c>
      <c r="AU464" s="234" t="s">
        <v>82</v>
      </c>
      <c r="AV464" s="13" t="s">
        <v>82</v>
      </c>
      <c r="AW464" s="13" t="s">
        <v>34</v>
      </c>
      <c r="AX464" s="13" t="s">
        <v>72</v>
      </c>
      <c r="AY464" s="234" t="s">
        <v>130</v>
      </c>
    </row>
    <row r="465" s="14" customFormat="1">
      <c r="A465" s="14"/>
      <c r="B465" s="235"/>
      <c r="C465" s="236"/>
      <c r="D465" s="225" t="s">
        <v>141</v>
      </c>
      <c r="E465" s="237" t="s">
        <v>19</v>
      </c>
      <c r="F465" s="238" t="s">
        <v>143</v>
      </c>
      <c r="G465" s="236"/>
      <c r="H465" s="239">
        <v>4.7999999999999998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141</v>
      </c>
      <c r="AU465" s="245" t="s">
        <v>82</v>
      </c>
      <c r="AV465" s="14" t="s">
        <v>137</v>
      </c>
      <c r="AW465" s="14" t="s">
        <v>4</v>
      </c>
      <c r="AX465" s="14" t="s">
        <v>80</v>
      </c>
      <c r="AY465" s="245" t="s">
        <v>130</v>
      </c>
    </row>
    <row r="466" s="2" customFormat="1" ht="16.5" customHeight="1">
      <c r="A466" s="39"/>
      <c r="B466" s="40"/>
      <c r="C466" s="205" t="s">
        <v>731</v>
      </c>
      <c r="D466" s="205" t="s">
        <v>132</v>
      </c>
      <c r="E466" s="206" t="s">
        <v>732</v>
      </c>
      <c r="F466" s="207" t="s">
        <v>733</v>
      </c>
      <c r="G466" s="208" t="s">
        <v>213</v>
      </c>
      <c r="H466" s="209">
        <v>10.960000000000001</v>
      </c>
      <c r="I466" s="210"/>
      <c r="J466" s="211">
        <f>ROUND(I466*H466,2)</f>
        <v>0</v>
      </c>
      <c r="K466" s="207" t="s">
        <v>136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0</v>
      </c>
      <c r="R466" s="214">
        <f>Q466*H466</f>
        <v>0</v>
      </c>
      <c r="S466" s="214">
        <v>0.070000000000000007</v>
      </c>
      <c r="T466" s="215">
        <f>S466*H466</f>
        <v>0.7672000000000001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137</v>
      </c>
      <c r="AT466" s="216" t="s">
        <v>132</v>
      </c>
      <c r="AU466" s="216" t="s">
        <v>82</v>
      </c>
      <c r="AY466" s="18" t="s">
        <v>130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80</v>
      </c>
      <c r="BK466" s="217">
        <f>ROUND(I466*H466,2)</f>
        <v>0</v>
      </c>
      <c r="BL466" s="18" t="s">
        <v>137</v>
      </c>
      <c r="BM466" s="216" t="s">
        <v>734</v>
      </c>
    </row>
    <row r="467" s="2" customFormat="1">
      <c r="A467" s="39"/>
      <c r="B467" s="40"/>
      <c r="C467" s="41"/>
      <c r="D467" s="218" t="s">
        <v>139</v>
      </c>
      <c r="E467" s="41"/>
      <c r="F467" s="219" t="s">
        <v>735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139</v>
      </c>
      <c r="AU467" s="18" t="s">
        <v>82</v>
      </c>
    </row>
    <row r="468" s="15" customFormat="1">
      <c r="A468" s="15"/>
      <c r="B468" s="246"/>
      <c r="C468" s="247"/>
      <c r="D468" s="225" t="s">
        <v>141</v>
      </c>
      <c r="E468" s="248" t="s">
        <v>19</v>
      </c>
      <c r="F468" s="249" t="s">
        <v>513</v>
      </c>
      <c r="G468" s="247"/>
      <c r="H468" s="248" t="s">
        <v>19</v>
      </c>
      <c r="I468" s="250"/>
      <c r="J468" s="247"/>
      <c r="K468" s="247"/>
      <c r="L468" s="251"/>
      <c r="M468" s="252"/>
      <c r="N468" s="253"/>
      <c r="O468" s="253"/>
      <c r="P468" s="253"/>
      <c r="Q468" s="253"/>
      <c r="R468" s="253"/>
      <c r="S468" s="253"/>
      <c r="T468" s="254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55" t="s">
        <v>141</v>
      </c>
      <c r="AU468" s="255" t="s">
        <v>82</v>
      </c>
      <c r="AV468" s="15" t="s">
        <v>80</v>
      </c>
      <c r="AW468" s="15" t="s">
        <v>34</v>
      </c>
      <c r="AX468" s="15" t="s">
        <v>72</v>
      </c>
      <c r="AY468" s="255" t="s">
        <v>130</v>
      </c>
    </row>
    <row r="469" s="13" customFormat="1">
      <c r="A469" s="13"/>
      <c r="B469" s="223"/>
      <c r="C469" s="224"/>
      <c r="D469" s="225" t="s">
        <v>141</v>
      </c>
      <c r="E469" s="226" t="s">
        <v>19</v>
      </c>
      <c r="F469" s="227" t="s">
        <v>736</v>
      </c>
      <c r="G469" s="224"/>
      <c r="H469" s="228">
        <v>10.960000000000001</v>
      </c>
      <c r="I469" s="229"/>
      <c r="J469" s="224"/>
      <c r="K469" s="224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141</v>
      </c>
      <c r="AU469" s="234" t="s">
        <v>82</v>
      </c>
      <c r="AV469" s="13" t="s">
        <v>82</v>
      </c>
      <c r="AW469" s="13" t="s">
        <v>34</v>
      </c>
      <c r="AX469" s="13" t="s">
        <v>72</v>
      </c>
      <c r="AY469" s="234" t="s">
        <v>130</v>
      </c>
    </row>
    <row r="470" s="14" customFormat="1">
      <c r="A470" s="14"/>
      <c r="B470" s="235"/>
      <c r="C470" s="236"/>
      <c r="D470" s="225" t="s">
        <v>141</v>
      </c>
      <c r="E470" s="237" t="s">
        <v>19</v>
      </c>
      <c r="F470" s="238" t="s">
        <v>143</v>
      </c>
      <c r="G470" s="236"/>
      <c r="H470" s="239">
        <v>10.960000000000001</v>
      </c>
      <c r="I470" s="240"/>
      <c r="J470" s="236"/>
      <c r="K470" s="236"/>
      <c r="L470" s="241"/>
      <c r="M470" s="242"/>
      <c r="N470" s="243"/>
      <c r="O470" s="243"/>
      <c r="P470" s="243"/>
      <c r="Q470" s="243"/>
      <c r="R470" s="243"/>
      <c r="S470" s="243"/>
      <c r="T470" s="24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5" t="s">
        <v>141</v>
      </c>
      <c r="AU470" s="245" t="s">
        <v>82</v>
      </c>
      <c r="AV470" s="14" t="s">
        <v>137</v>
      </c>
      <c r="AW470" s="14" t="s">
        <v>4</v>
      </c>
      <c r="AX470" s="14" t="s">
        <v>80</v>
      </c>
      <c r="AY470" s="245" t="s">
        <v>130</v>
      </c>
    </row>
    <row r="471" s="2" customFormat="1" ht="24.15" customHeight="1">
      <c r="A471" s="39"/>
      <c r="B471" s="40"/>
      <c r="C471" s="205" t="s">
        <v>737</v>
      </c>
      <c r="D471" s="205" t="s">
        <v>132</v>
      </c>
      <c r="E471" s="206" t="s">
        <v>738</v>
      </c>
      <c r="F471" s="207" t="s">
        <v>739</v>
      </c>
      <c r="G471" s="208" t="s">
        <v>170</v>
      </c>
      <c r="H471" s="209">
        <v>2.3399999999999999</v>
      </c>
      <c r="I471" s="210"/>
      <c r="J471" s="211">
        <f>ROUND(I471*H471,2)</f>
        <v>0</v>
      </c>
      <c r="K471" s="207" t="s">
        <v>136</v>
      </c>
      <c r="L471" s="45"/>
      <c r="M471" s="212" t="s">
        <v>19</v>
      </c>
      <c r="N471" s="213" t="s">
        <v>43</v>
      </c>
      <c r="O471" s="85"/>
      <c r="P471" s="214">
        <f>O471*H471</f>
        <v>0</v>
      </c>
      <c r="Q471" s="214">
        <v>0</v>
      </c>
      <c r="R471" s="214">
        <f>Q471*H471</f>
        <v>0</v>
      </c>
      <c r="S471" s="214">
        <v>0.041000000000000002</v>
      </c>
      <c r="T471" s="215">
        <f>S471*H471</f>
        <v>0.095939999999999998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137</v>
      </c>
      <c r="AT471" s="216" t="s">
        <v>132</v>
      </c>
      <c r="AU471" s="216" t="s">
        <v>82</v>
      </c>
      <c r="AY471" s="18" t="s">
        <v>130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80</v>
      </c>
      <c r="BK471" s="217">
        <f>ROUND(I471*H471,2)</f>
        <v>0</v>
      </c>
      <c r="BL471" s="18" t="s">
        <v>137</v>
      </c>
      <c r="BM471" s="216" t="s">
        <v>740</v>
      </c>
    </row>
    <row r="472" s="2" customFormat="1">
      <c r="A472" s="39"/>
      <c r="B472" s="40"/>
      <c r="C472" s="41"/>
      <c r="D472" s="218" t="s">
        <v>139</v>
      </c>
      <c r="E472" s="41"/>
      <c r="F472" s="219" t="s">
        <v>741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139</v>
      </c>
      <c r="AU472" s="18" t="s">
        <v>82</v>
      </c>
    </row>
    <row r="473" s="13" customFormat="1">
      <c r="A473" s="13"/>
      <c r="B473" s="223"/>
      <c r="C473" s="224"/>
      <c r="D473" s="225" t="s">
        <v>141</v>
      </c>
      <c r="E473" s="226" t="s">
        <v>19</v>
      </c>
      <c r="F473" s="227" t="s">
        <v>742</v>
      </c>
      <c r="G473" s="224"/>
      <c r="H473" s="228">
        <v>2.3399999999999999</v>
      </c>
      <c r="I473" s="229"/>
      <c r="J473" s="224"/>
      <c r="K473" s="224"/>
      <c r="L473" s="230"/>
      <c r="M473" s="231"/>
      <c r="N473" s="232"/>
      <c r="O473" s="232"/>
      <c r="P473" s="232"/>
      <c r="Q473" s="232"/>
      <c r="R473" s="232"/>
      <c r="S473" s="232"/>
      <c r="T473" s="23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4" t="s">
        <v>141</v>
      </c>
      <c r="AU473" s="234" t="s">
        <v>82</v>
      </c>
      <c r="AV473" s="13" t="s">
        <v>82</v>
      </c>
      <c r="AW473" s="13" t="s">
        <v>34</v>
      </c>
      <c r="AX473" s="13" t="s">
        <v>72</v>
      </c>
      <c r="AY473" s="234" t="s">
        <v>130</v>
      </c>
    </row>
    <row r="474" s="14" customFormat="1">
      <c r="A474" s="14"/>
      <c r="B474" s="235"/>
      <c r="C474" s="236"/>
      <c r="D474" s="225" t="s">
        <v>141</v>
      </c>
      <c r="E474" s="237" t="s">
        <v>19</v>
      </c>
      <c r="F474" s="238" t="s">
        <v>143</v>
      </c>
      <c r="G474" s="236"/>
      <c r="H474" s="239">
        <v>2.3399999999999999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141</v>
      </c>
      <c r="AU474" s="245" t="s">
        <v>82</v>
      </c>
      <c r="AV474" s="14" t="s">
        <v>137</v>
      </c>
      <c r="AW474" s="14" t="s">
        <v>4</v>
      </c>
      <c r="AX474" s="14" t="s">
        <v>80</v>
      </c>
      <c r="AY474" s="245" t="s">
        <v>130</v>
      </c>
    </row>
    <row r="475" s="2" customFormat="1" ht="24.15" customHeight="1">
      <c r="A475" s="39"/>
      <c r="B475" s="40"/>
      <c r="C475" s="205" t="s">
        <v>743</v>
      </c>
      <c r="D475" s="205" t="s">
        <v>132</v>
      </c>
      <c r="E475" s="206" t="s">
        <v>744</v>
      </c>
      <c r="F475" s="207" t="s">
        <v>745</v>
      </c>
      <c r="G475" s="208" t="s">
        <v>170</v>
      </c>
      <c r="H475" s="209">
        <v>4.0199999999999996</v>
      </c>
      <c r="I475" s="210"/>
      <c r="J475" s="211">
        <f>ROUND(I475*H475,2)</f>
        <v>0</v>
      </c>
      <c r="K475" s="207" t="s">
        <v>136</v>
      </c>
      <c r="L475" s="45"/>
      <c r="M475" s="212" t="s">
        <v>19</v>
      </c>
      <c r="N475" s="213" t="s">
        <v>43</v>
      </c>
      <c r="O475" s="85"/>
      <c r="P475" s="214">
        <f>O475*H475</f>
        <v>0</v>
      </c>
      <c r="Q475" s="214">
        <v>0</v>
      </c>
      <c r="R475" s="214">
        <f>Q475*H475</f>
        <v>0</v>
      </c>
      <c r="S475" s="214">
        <v>0.0050000000000000001</v>
      </c>
      <c r="T475" s="215">
        <f>S475*H475</f>
        <v>0.0201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137</v>
      </c>
      <c r="AT475" s="216" t="s">
        <v>132</v>
      </c>
      <c r="AU475" s="216" t="s">
        <v>82</v>
      </c>
      <c r="AY475" s="18" t="s">
        <v>130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80</v>
      </c>
      <c r="BK475" s="217">
        <f>ROUND(I475*H475,2)</f>
        <v>0</v>
      </c>
      <c r="BL475" s="18" t="s">
        <v>137</v>
      </c>
      <c r="BM475" s="216" t="s">
        <v>746</v>
      </c>
    </row>
    <row r="476" s="2" customFormat="1">
      <c r="A476" s="39"/>
      <c r="B476" s="40"/>
      <c r="C476" s="41"/>
      <c r="D476" s="218" t="s">
        <v>139</v>
      </c>
      <c r="E476" s="41"/>
      <c r="F476" s="219" t="s">
        <v>747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139</v>
      </c>
      <c r="AU476" s="18" t="s">
        <v>82</v>
      </c>
    </row>
    <row r="477" s="15" customFormat="1">
      <c r="A477" s="15"/>
      <c r="B477" s="246"/>
      <c r="C477" s="247"/>
      <c r="D477" s="225" t="s">
        <v>141</v>
      </c>
      <c r="E477" s="248" t="s">
        <v>19</v>
      </c>
      <c r="F477" s="249" t="s">
        <v>623</v>
      </c>
      <c r="G477" s="247"/>
      <c r="H477" s="248" t="s">
        <v>19</v>
      </c>
      <c r="I477" s="250"/>
      <c r="J477" s="247"/>
      <c r="K477" s="247"/>
      <c r="L477" s="251"/>
      <c r="M477" s="252"/>
      <c r="N477" s="253"/>
      <c r="O477" s="253"/>
      <c r="P477" s="253"/>
      <c r="Q477" s="253"/>
      <c r="R477" s="253"/>
      <c r="S477" s="253"/>
      <c r="T477" s="254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55" t="s">
        <v>141</v>
      </c>
      <c r="AU477" s="255" t="s">
        <v>82</v>
      </c>
      <c r="AV477" s="15" t="s">
        <v>80</v>
      </c>
      <c r="AW477" s="15" t="s">
        <v>34</v>
      </c>
      <c r="AX477" s="15" t="s">
        <v>72</v>
      </c>
      <c r="AY477" s="255" t="s">
        <v>130</v>
      </c>
    </row>
    <row r="478" s="13" customFormat="1">
      <c r="A478" s="13"/>
      <c r="B478" s="223"/>
      <c r="C478" s="224"/>
      <c r="D478" s="225" t="s">
        <v>141</v>
      </c>
      <c r="E478" s="226" t="s">
        <v>19</v>
      </c>
      <c r="F478" s="227" t="s">
        <v>624</v>
      </c>
      <c r="G478" s="224"/>
      <c r="H478" s="228">
        <v>1.6299999999999999</v>
      </c>
      <c r="I478" s="229"/>
      <c r="J478" s="224"/>
      <c r="K478" s="224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141</v>
      </c>
      <c r="AU478" s="234" t="s">
        <v>82</v>
      </c>
      <c r="AV478" s="13" t="s">
        <v>82</v>
      </c>
      <c r="AW478" s="13" t="s">
        <v>34</v>
      </c>
      <c r="AX478" s="13" t="s">
        <v>72</v>
      </c>
      <c r="AY478" s="234" t="s">
        <v>130</v>
      </c>
    </row>
    <row r="479" s="15" customFormat="1">
      <c r="A479" s="15"/>
      <c r="B479" s="246"/>
      <c r="C479" s="247"/>
      <c r="D479" s="225" t="s">
        <v>141</v>
      </c>
      <c r="E479" s="248" t="s">
        <v>19</v>
      </c>
      <c r="F479" s="249" t="s">
        <v>625</v>
      </c>
      <c r="G479" s="247"/>
      <c r="H479" s="248" t="s">
        <v>19</v>
      </c>
      <c r="I479" s="250"/>
      <c r="J479" s="247"/>
      <c r="K479" s="247"/>
      <c r="L479" s="251"/>
      <c r="M479" s="252"/>
      <c r="N479" s="253"/>
      <c r="O479" s="253"/>
      <c r="P479" s="253"/>
      <c r="Q479" s="253"/>
      <c r="R479" s="253"/>
      <c r="S479" s="253"/>
      <c r="T479" s="254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5" t="s">
        <v>141</v>
      </c>
      <c r="AU479" s="255" t="s">
        <v>82</v>
      </c>
      <c r="AV479" s="15" t="s">
        <v>80</v>
      </c>
      <c r="AW479" s="15" t="s">
        <v>34</v>
      </c>
      <c r="AX479" s="15" t="s">
        <v>72</v>
      </c>
      <c r="AY479" s="255" t="s">
        <v>130</v>
      </c>
    </row>
    <row r="480" s="13" customFormat="1">
      <c r="A480" s="13"/>
      <c r="B480" s="223"/>
      <c r="C480" s="224"/>
      <c r="D480" s="225" t="s">
        <v>141</v>
      </c>
      <c r="E480" s="226" t="s">
        <v>19</v>
      </c>
      <c r="F480" s="227" t="s">
        <v>626</v>
      </c>
      <c r="G480" s="224"/>
      <c r="H480" s="228">
        <v>2.3900000000000001</v>
      </c>
      <c r="I480" s="229"/>
      <c r="J480" s="224"/>
      <c r="K480" s="224"/>
      <c r="L480" s="230"/>
      <c r="M480" s="231"/>
      <c r="N480" s="232"/>
      <c r="O480" s="232"/>
      <c r="P480" s="232"/>
      <c r="Q480" s="232"/>
      <c r="R480" s="232"/>
      <c r="S480" s="232"/>
      <c r="T480" s="23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4" t="s">
        <v>141</v>
      </c>
      <c r="AU480" s="234" t="s">
        <v>82</v>
      </c>
      <c r="AV480" s="13" t="s">
        <v>82</v>
      </c>
      <c r="AW480" s="13" t="s">
        <v>34</v>
      </c>
      <c r="AX480" s="13" t="s">
        <v>72</v>
      </c>
      <c r="AY480" s="234" t="s">
        <v>130</v>
      </c>
    </row>
    <row r="481" s="14" customFormat="1">
      <c r="A481" s="14"/>
      <c r="B481" s="235"/>
      <c r="C481" s="236"/>
      <c r="D481" s="225" t="s">
        <v>141</v>
      </c>
      <c r="E481" s="237" t="s">
        <v>19</v>
      </c>
      <c r="F481" s="238" t="s">
        <v>143</v>
      </c>
      <c r="G481" s="236"/>
      <c r="H481" s="239">
        <v>4.0199999999999996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141</v>
      </c>
      <c r="AU481" s="245" t="s">
        <v>82</v>
      </c>
      <c r="AV481" s="14" t="s">
        <v>137</v>
      </c>
      <c r="AW481" s="14" t="s">
        <v>4</v>
      </c>
      <c r="AX481" s="14" t="s">
        <v>80</v>
      </c>
      <c r="AY481" s="245" t="s">
        <v>130</v>
      </c>
    </row>
    <row r="482" s="2" customFormat="1" ht="24.15" customHeight="1">
      <c r="A482" s="39"/>
      <c r="B482" s="40"/>
      <c r="C482" s="205" t="s">
        <v>748</v>
      </c>
      <c r="D482" s="205" t="s">
        <v>132</v>
      </c>
      <c r="E482" s="206" t="s">
        <v>749</v>
      </c>
      <c r="F482" s="207" t="s">
        <v>750</v>
      </c>
      <c r="G482" s="208" t="s">
        <v>170</v>
      </c>
      <c r="H482" s="209">
        <v>3.9910000000000001</v>
      </c>
      <c r="I482" s="210"/>
      <c r="J482" s="211">
        <f>ROUND(I482*H482,2)</f>
        <v>0</v>
      </c>
      <c r="K482" s="207" t="s">
        <v>136</v>
      </c>
      <c r="L482" s="45"/>
      <c r="M482" s="212" t="s">
        <v>19</v>
      </c>
      <c r="N482" s="213" t="s">
        <v>43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0.0050000000000000001</v>
      </c>
      <c r="T482" s="215">
        <f>S482*H482</f>
        <v>0.019955000000000001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137</v>
      </c>
      <c r="AT482" s="216" t="s">
        <v>132</v>
      </c>
      <c r="AU482" s="216" t="s">
        <v>82</v>
      </c>
      <c r="AY482" s="18" t="s">
        <v>130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80</v>
      </c>
      <c r="BK482" s="217">
        <f>ROUND(I482*H482,2)</f>
        <v>0</v>
      </c>
      <c r="BL482" s="18" t="s">
        <v>137</v>
      </c>
      <c r="BM482" s="216" t="s">
        <v>751</v>
      </c>
    </row>
    <row r="483" s="2" customFormat="1">
      <c r="A483" s="39"/>
      <c r="B483" s="40"/>
      <c r="C483" s="41"/>
      <c r="D483" s="218" t="s">
        <v>139</v>
      </c>
      <c r="E483" s="41"/>
      <c r="F483" s="219" t="s">
        <v>752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139</v>
      </c>
      <c r="AU483" s="18" t="s">
        <v>82</v>
      </c>
    </row>
    <row r="484" s="15" customFormat="1">
      <c r="A484" s="15"/>
      <c r="B484" s="246"/>
      <c r="C484" s="247"/>
      <c r="D484" s="225" t="s">
        <v>141</v>
      </c>
      <c r="E484" s="248" t="s">
        <v>19</v>
      </c>
      <c r="F484" s="249" t="s">
        <v>557</v>
      </c>
      <c r="G484" s="247"/>
      <c r="H484" s="248" t="s">
        <v>19</v>
      </c>
      <c r="I484" s="250"/>
      <c r="J484" s="247"/>
      <c r="K484" s="247"/>
      <c r="L484" s="251"/>
      <c r="M484" s="252"/>
      <c r="N484" s="253"/>
      <c r="O484" s="253"/>
      <c r="P484" s="253"/>
      <c r="Q484" s="253"/>
      <c r="R484" s="253"/>
      <c r="S484" s="253"/>
      <c r="T484" s="254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5" t="s">
        <v>141</v>
      </c>
      <c r="AU484" s="255" t="s">
        <v>82</v>
      </c>
      <c r="AV484" s="15" t="s">
        <v>80</v>
      </c>
      <c r="AW484" s="15" t="s">
        <v>34</v>
      </c>
      <c r="AX484" s="15" t="s">
        <v>72</v>
      </c>
      <c r="AY484" s="255" t="s">
        <v>130</v>
      </c>
    </row>
    <row r="485" s="13" customFormat="1">
      <c r="A485" s="13"/>
      <c r="B485" s="223"/>
      <c r="C485" s="224"/>
      <c r="D485" s="225" t="s">
        <v>141</v>
      </c>
      <c r="E485" s="226" t="s">
        <v>19</v>
      </c>
      <c r="F485" s="227" t="s">
        <v>558</v>
      </c>
      <c r="G485" s="224"/>
      <c r="H485" s="228">
        <v>3.9910000000000001</v>
      </c>
      <c r="I485" s="229"/>
      <c r="J485" s="224"/>
      <c r="K485" s="224"/>
      <c r="L485" s="230"/>
      <c r="M485" s="231"/>
      <c r="N485" s="232"/>
      <c r="O485" s="232"/>
      <c r="P485" s="232"/>
      <c r="Q485" s="232"/>
      <c r="R485" s="232"/>
      <c r="S485" s="232"/>
      <c r="T485" s="23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4" t="s">
        <v>141</v>
      </c>
      <c r="AU485" s="234" t="s">
        <v>82</v>
      </c>
      <c r="AV485" s="13" t="s">
        <v>82</v>
      </c>
      <c r="AW485" s="13" t="s">
        <v>34</v>
      </c>
      <c r="AX485" s="13" t="s">
        <v>72</v>
      </c>
      <c r="AY485" s="234" t="s">
        <v>130</v>
      </c>
    </row>
    <row r="486" s="14" customFormat="1">
      <c r="A486" s="14"/>
      <c r="B486" s="235"/>
      <c r="C486" s="236"/>
      <c r="D486" s="225" t="s">
        <v>141</v>
      </c>
      <c r="E486" s="237" t="s">
        <v>19</v>
      </c>
      <c r="F486" s="238" t="s">
        <v>143</v>
      </c>
      <c r="G486" s="236"/>
      <c r="H486" s="239">
        <v>3.9910000000000001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5" t="s">
        <v>141</v>
      </c>
      <c r="AU486" s="245" t="s">
        <v>82</v>
      </c>
      <c r="AV486" s="14" t="s">
        <v>137</v>
      </c>
      <c r="AW486" s="14" t="s">
        <v>4</v>
      </c>
      <c r="AX486" s="14" t="s">
        <v>80</v>
      </c>
      <c r="AY486" s="245" t="s">
        <v>130</v>
      </c>
    </row>
    <row r="487" s="2" customFormat="1" ht="24.15" customHeight="1">
      <c r="A487" s="39"/>
      <c r="B487" s="40"/>
      <c r="C487" s="205" t="s">
        <v>753</v>
      </c>
      <c r="D487" s="205" t="s">
        <v>132</v>
      </c>
      <c r="E487" s="206" t="s">
        <v>331</v>
      </c>
      <c r="F487" s="207" t="s">
        <v>332</v>
      </c>
      <c r="G487" s="208" t="s">
        <v>170</v>
      </c>
      <c r="H487" s="209">
        <v>545.08299999999997</v>
      </c>
      <c r="I487" s="210"/>
      <c r="J487" s="211">
        <f>ROUND(I487*H487,2)</f>
        <v>0</v>
      </c>
      <c r="K487" s="207" t="s">
        <v>136</v>
      </c>
      <c r="L487" s="45"/>
      <c r="M487" s="212" t="s">
        <v>19</v>
      </c>
      <c r="N487" s="213" t="s">
        <v>43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0.016</v>
      </c>
      <c r="T487" s="215">
        <f>S487*H487</f>
        <v>8.7213279999999997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137</v>
      </c>
      <c r="AT487" s="216" t="s">
        <v>132</v>
      </c>
      <c r="AU487" s="216" t="s">
        <v>82</v>
      </c>
      <c r="AY487" s="18" t="s">
        <v>130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80</v>
      </c>
      <c r="BK487" s="217">
        <f>ROUND(I487*H487,2)</f>
        <v>0</v>
      </c>
      <c r="BL487" s="18" t="s">
        <v>137</v>
      </c>
      <c r="BM487" s="216" t="s">
        <v>754</v>
      </c>
    </row>
    <row r="488" s="2" customFormat="1">
      <c r="A488" s="39"/>
      <c r="B488" s="40"/>
      <c r="C488" s="41"/>
      <c r="D488" s="218" t="s">
        <v>139</v>
      </c>
      <c r="E488" s="41"/>
      <c r="F488" s="219" t="s">
        <v>334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139</v>
      </c>
      <c r="AU488" s="18" t="s">
        <v>82</v>
      </c>
    </row>
    <row r="489" s="15" customFormat="1">
      <c r="A489" s="15"/>
      <c r="B489" s="246"/>
      <c r="C489" s="247"/>
      <c r="D489" s="225" t="s">
        <v>141</v>
      </c>
      <c r="E489" s="248" t="s">
        <v>19</v>
      </c>
      <c r="F489" s="249" t="s">
        <v>203</v>
      </c>
      <c r="G489" s="247"/>
      <c r="H489" s="248" t="s">
        <v>19</v>
      </c>
      <c r="I489" s="250"/>
      <c r="J489" s="247"/>
      <c r="K489" s="247"/>
      <c r="L489" s="251"/>
      <c r="M489" s="252"/>
      <c r="N489" s="253"/>
      <c r="O489" s="253"/>
      <c r="P489" s="253"/>
      <c r="Q489" s="253"/>
      <c r="R489" s="253"/>
      <c r="S489" s="253"/>
      <c r="T489" s="254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5" t="s">
        <v>141</v>
      </c>
      <c r="AU489" s="255" t="s">
        <v>82</v>
      </c>
      <c r="AV489" s="15" t="s">
        <v>80</v>
      </c>
      <c r="AW489" s="15" t="s">
        <v>34</v>
      </c>
      <c r="AX489" s="15" t="s">
        <v>72</v>
      </c>
      <c r="AY489" s="255" t="s">
        <v>130</v>
      </c>
    </row>
    <row r="490" s="13" customFormat="1">
      <c r="A490" s="13"/>
      <c r="B490" s="223"/>
      <c r="C490" s="224"/>
      <c r="D490" s="225" t="s">
        <v>141</v>
      </c>
      <c r="E490" s="226" t="s">
        <v>19</v>
      </c>
      <c r="F490" s="227" t="s">
        <v>632</v>
      </c>
      <c r="G490" s="224"/>
      <c r="H490" s="228">
        <v>39.993000000000002</v>
      </c>
      <c r="I490" s="229"/>
      <c r="J490" s="224"/>
      <c r="K490" s="224"/>
      <c r="L490" s="230"/>
      <c r="M490" s="231"/>
      <c r="N490" s="232"/>
      <c r="O490" s="232"/>
      <c r="P490" s="232"/>
      <c r="Q490" s="232"/>
      <c r="R490" s="232"/>
      <c r="S490" s="232"/>
      <c r="T490" s="23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4" t="s">
        <v>141</v>
      </c>
      <c r="AU490" s="234" t="s">
        <v>82</v>
      </c>
      <c r="AV490" s="13" t="s">
        <v>82</v>
      </c>
      <c r="AW490" s="13" t="s">
        <v>34</v>
      </c>
      <c r="AX490" s="13" t="s">
        <v>72</v>
      </c>
      <c r="AY490" s="234" t="s">
        <v>130</v>
      </c>
    </row>
    <row r="491" s="15" customFormat="1">
      <c r="A491" s="15"/>
      <c r="B491" s="246"/>
      <c r="C491" s="247"/>
      <c r="D491" s="225" t="s">
        <v>141</v>
      </c>
      <c r="E491" s="248" t="s">
        <v>19</v>
      </c>
      <c r="F491" s="249" t="s">
        <v>174</v>
      </c>
      <c r="G491" s="247"/>
      <c r="H491" s="248" t="s">
        <v>19</v>
      </c>
      <c r="I491" s="250"/>
      <c r="J491" s="247"/>
      <c r="K491" s="247"/>
      <c r="L491" s="251"/>
      <c r="M491" s="252"/>
      <c r="N491" s="253"/>
      <c r="O491" s="253"/>
      <c r="P491" s="253"/>
      <c r="Q491" s="253"/>
      <c r="R491" s="253"/>
      <c r="S491" s="253"/>
      <c r="T491" s="254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55" t="s">
        <v>141</v>
      </c>
      <c r="AU491" s="255" t="s">
        <v>82</v>
      </c>
      <c r="AV491" s="15" t="s">
        <v>80</v>
      </c>
      <c r="AW491" s="15" t="s">
        <v>34</v>
      </c>
      <c r="AX491" s="15" t="s">
        <v>72</v>
      </c>
      <c r="AY491" s="255" t="s">
        <v>130</v>
      </c>
    </row>
    <row r="492" s="13" customFormat="1">
      <c r="A492" s="13"/>
      <c r="B492" s="223"/>
      <c r="C492" s="224"/>
      <c r="D492" s="225" t="s">
        <v>141</v>
      </c>
      <c r="E492" s="226" t="s">
        <v>19</v>
      </c>
      <c r="F492" s="227" t="s">
        <v>633</v>
      </c>
      <c r="G492" s="224"/>
      <c r="H492" s="228">
        <v>0.83699999999999997</v>
      </c>
      <c r="I492" s="229"/>
      <c r="J492" s="224"/>
      <c r="K492" s="224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141</v>
      </c>
      <c r="AU492" s="234" t="s">
        <v>82</v>
      </c>
      <c r="AV492" s="13" t="s">
        <v>82</v>
      </c>
      <c r="AW492" s="13" t="s">
        <v>34</v>
      </c>
      <c r="AX492" s="13" t="s">
        <v>72</v>
      </c>
      <c r="AY492" s="234" t="s">
        <v>130</v>
      </c>
    </row>
    <row r="493" s="15" customFormat="1">
      <c r="A493" s="15"/>
      <c r="B493" s="246"/>
      <c r="C493" s="247"/>
      <c r="D493" s="225" t="s">
        <v>141</v>
      </c>
      <c r="E493" s="248" t="s">
        <v>19</v>
      </c>
      <c r="F493" s="249" t="s">
        <v>176</v>
      </c>
      <c r="G493" s="247"/>
      <c r="H493" s="248" t="s">
        <v>19</v>
      </c>
      <c r="I493" s="250"/>
      <c r="J493" s="247"/>
      <c r="K493" s="247"/>
      <c r="L493" s="251"/>
      <c r="M493" s="252"/>
      <c r="N493" s="253"/>
      <c r="O493" s="253"/>
      <c r="P493" s="253"/>
      <c r="Q493" s="253"/>
      <c r="R493" s="253"/>
      <c r="S493" s="253"/>
      <c r="T493" s="25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5" t="s">
        <v>141</v>
      </c>
      <c r="AU493" s="255" t="s">
        <v>82</v>
      </c>
      <c r="AV493" s="15" t="s">
        <v>80</v>
      </c>
      <c r="AW493" s="15" t="s">
        <v>34</v>
      </c>
      <c r="AX493" s="15" t="s">
        <v>72</v>
      </c>
      <c r="AY493" s="255" t="s">
        <v>130</v>
      </c>
    </row>
    <row r="494" s="13" customFormat="1">
      <c r="A494" s="13"/>
      <c r="B494" s="223"/>
      <c r="C494" s="224"/>
      <c r="D494" s="225" t="s">
        <v>141</v>
      </c>
      <c r="E494" s="226" t="s">
        <v>19</v>
      </c>
      <c r="F494" s="227" t="s">
        <v>634</v>
      </c>
      <c r="G494" s="224"/>
      <c r="H494" s="228">
        <v>-3.7200000000000002</v>
      </c>
      <c r="I494" s="229"/>
      <c r="J494" s="224"/>
      <c r="K494" s="224"/>
      <c r="L494" s="230"/>
      <c r="M494" s="231"/>
      <c r="N494" s="232"/>
      <c r="O494" s="232"/>
      <c r="P494" s="232"/>
      <c r="Q494" s="232"/>
      <c r="R494" s="232"/>
      <c r="S494" s="232"/>
      <c r="T494" s="23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4" t="s">
        <v>141</v>
      </c>
      <c r="AU494" s="234" t="s">
        <v>82</v>
      </c>
      <c r="AV494" s="13" t="s">
        <v>82</v>
      </c>
      <c r="AW494" s="13" t="s">
        <v>34</v>
      </c>
      <c r="AX494" s="13" t="s">
        <v>72</v>
      </c>
      <c r="AY494" s="234" t="s">
        <v>130</v>
      </c>
    </row>
    <row r="495" s="15" customFormat="1">
      <c r="A495" s="15"/>
      <c r="B495" s="246"/>
      <c r="C495" s="247"/>
      <c r="D495" s="225" t="s">
        <v>141</v>
      </c>
      <c r="E495" s="248" t="s">
        <v>19</v>
      </c>
      <c r="F495" s="249" t="s">
        <v>576</v>
      </c>
      <c r="G495" s="247"/>
      <c r="H495" s="248" t="s">
        <v>19</v>
      </c>
      <c r="I495" s="250"/>
      <c r="J495" s="247"/>
      <c r="K495" s="247"/>
      <c r="L495" s="251"/>
      <c r="M495" s="252"/>
      <c r="N495" s="253"/>
      <c r="O495" s="253"/>
      <c r="P495" s="253"/>
      <c r="Q495" s="253"/>
      <c r="R495" s="253"/>
      <c r="S495" s="253"/>
      <c r="T495" s="254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5" t="s">
        <v>141</v>
      </c>
      <c r="AU495" s="255" t="s">
        <v>82</v>
      </c>
      <c r="AV495" s="15" t="s">
        <v>80</v>
      </c>
      <c r="AW495" s="15" t="s">
        <v>34</v>
      </c>
      <c r="AX495" s="15" t="s">
        <v>72</v>
      </c>
      <c r="AY495" s="255" t="s">
        <v>130</v>
      </c>
    </row>
    <row r="496" s="13" customFormat="1">
      <c r="A496" s="13"/>
      <c r="B496" s="223"/>
      <c r="C496" s="224"/>
      <c r="D496" s="225" t="s">
        <v>141</v>
      </c>
      <c r="E496" s="226" t="s">
        <v>19</v>
      </c>
      <c r="F496" s="227" t="s">
        <v>635</v>
      </c>
      <c r="G496" s="224"/>
      <c r="H496" s="228">
        <v>598.79999999999995</v>
      </c>
      <c r="I496" s="229"/>
      <c r="J496" s="224"/>
      <c r="K496" s="224"/>
      <c r="L496" s="230"/>
      <c r="M496" s="231"/>
      <c r="N496" s="232"/>
      <c r="O496" s="232"/>
      <c r="P496" s="232"/>
      <c r="Q496" s="232"/>
      <c r="R496" s="232"/>
      <c r="S496" s="232"/>
      <c r="T496" s="23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4" t="s">
        <v>141</v>
      </c>
      <c r="AU496" s="234" t="s">
        <v>82</v>
      </c>
      <c r="AV496" s="13" t="s">
        <v>82</v>
      </c>
      <c r="AW496" s="13" t="s">
        <v>34</v>
      </c>
      <c r="AX496" s="13" t="s">
        <v>72</v>
      </c>
      <c r="AY496" s="234" t="s">
        <v>130</v>
      </c>
    </row>
    <row r="497" s="15" customFormat="1">
      <c r="A497" s="15"/>
      <c r="B497" s="246"/>
      <c r="C497" s="247"/>
      <c r="D497" s="225" t="s">
        <v>141</v>
      </c>
      <c r="E497" s="248" t="s">
        <v>19</v>
      </c>
      <c r="F497" s="249" t="s">
        <v>174</v>
      </c>
      <c r="G497" s="247"/>
      <c r="H497" s="248" t="s">
        <v>19</v>
      </c>
      <c r="I497" s="250"/>
      <c r="J497" s="247"/>
      <c r="K497" s="247"/>
      <c r="L497" s="251"/>
      <c r="M497" s="252"/>
      <c r="N497" s="253"/>
      <c r="O497" s="253"/>
      <c r="P497" s="253"/>
      <c r="Q497" s="253"/>
      <c r="R497" s="253"/>
      <c r="S497" s="253"/>
      <c r="T497" s="254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5" t="s">
        <v>141</v>
      </c>
      <c r="AU497" s="255" t="s">
        <v>82</v>
      </c>
      <c r="AV497" s="15" t="s">
        <v>80</v>
      </c>
      <c r="AW497" s="15" t="s">
        <v>34</v>
      </c>
      <c r="AX497" s="15" t="s">
        <v>72</v>
      </c>
      <c r="AY497" s="255" t="s">
        <v>130</v>
      </c>
    </row>
    <row r="498" s="13" customFormat="1">
      <c r="A498" s="13"/>
      <c r="B498" s="223"/>
      <c r="C498" s="224"/>
      <c r="D498" s="225" t="s">
        <v>141</v>
      </c>
      <c r="E498" s="226" t="s">
        <v>19</v>
      </c>
      <c r="F498" s="227" t="s">
        <v>599</v>
      </c>
      <c r="G498" s="224"/>
      <c r="H498" s="228">
        <v>17.055</v>
      </c>
      <c r="I498" s="229"/>
      <c r="J498" s="224"/>
      <c r="K498" s="224"/>
      <c r="L498" s="230"/>
      <c r="M498" s="231"/>
      <c r="N498" s="232"/>
      <c r="O498" s="232"/>
      <c r="P498" s="232"/>
      <c r="Q498" s="232"/>
      <c r="R498" s="232"/>
      <c r="S498" s="232"/>
      <c r="T498" s="23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4" t="s">
        <v>141</v>
      </c>
      <c r="AU498" s="234" t="s">
        <v>82</v>
      </c>
      <c r="AV498" s="13" t="s">
        <v>82</v>
      </c>
      <c r="AW498" s="13" t="s">
        <v>34</v>
      </c>
      <c r="AX498" s="13" t="s">
        <v>72</v>
      </c>
      <c r="AY498" s="234" t="s">
        <v>130</v>
      </c>
    </row>
    <row r="499" s="13" customFormat="1">
      <c r="A499" s="13"/>
      <c r="B499" s="223"/>
      <c r="C499" s="224"/>
      <c r="D499" s="225" t="s">
        <v>141</v>
      </c>
      <c r="E499" s="226" t="s">
        <v>19</v>
      </c>
      <c r="F499" s="227" t="s">
        <v>600</v>
      </c>
      <c r="G499" s="224"/>
      <c r="H499" s="228">
        <v>15.458</v>
      </c>
      <c r="I499" s="229"/>
      <c r="J499" s="224"/>
      <c r="K499" s="224"/>
      <c r="L499" s="230"/>
      <c r="M499" s="231"/>
      <c r="N499" s="232"/>
      <c r="O499" s="232"/>
      <c r="P499" s="232"/>
      <c r="Q499" s="232"/>
      <c r="R499" s="232"/>
      <c r="S499" s="232"/>
      <c r="T499" s="23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4" t="s">
        <v>141</v>
      </c>
      <c r="AU499" s="234" t="s">
        <v>82</v>
      </c>
      <c r="AV499" s="13" t="s">
        <v>82</v>
      </c>
      <c r="AW499" s="13" t="s">
        <v>34</v>
      </c>
      <c r="AX499" s="13" t="s">
        <v>72</v>
      </c>
      <c r="AY499" s="234" t="s">
        <v>130</v>
      </c>
    </row>
    <row r="500" s="13" customFormat="1">
      <c r="A500" s="13"/>
      <c r="B500" s="223"/>
      <c r="C500" s="224"/>
      <c r="D500" s="225" t="s">
        <v>141</v>
      </c>
      <c r="E500" s="226" t="s">
        <v>19</v>
      </c>
      <c r="F500" s="227" t="s">
        <v>601</v>
      </c>
      <c r="G500" s="224"/>
      <c r="H500" s="228">
        <v>1.74</v>
      </c>
      <c r="I500" s="229"/>
      <c r="J500" s="224"/>
      <c r="K500" s="224"/>
      <c r="L500" s="230"/>
      <c r="M500" s="231"/>
      <c r="N500" s="232"/>
      <c r="O500" s="232"/>
      <c r="P500" s="232"/>
      <c r="Q500" s="232"/>
      <c r="R500" s="232"/>
      <c r="S500" s="232"/>
      <c r="T500" s="23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4" t="s">
        <v>141</v>
      </c>
      <c r="AU500" s="234" t="s">
        <v>82</v>
      </c>
      <c r="AV500" s="13" t="s">
        <v>82</v>
      </c>
      <c r="AW500" s="13" t="s">
        <v>34</v>
      </c>
      <c r="AX500" s="13" t="s">
        <v>72</v>
      </c>
      <c r="AY500" s="234" t="s">
        <v>130</v>
      </c>
    </row>
    <row r="501" s="15" customFormat="1">
      <c r="A501" s="15"/>
      <c r="B501" s="246"/>
      <c r="C501" s="247"/>
      <c r="D501" s="225" t="s">
        <v>141</v>
      </c>
      <c r="E501" s="248" t="s">
        <v>19</v>
      </c>
      <c r="F501" s="249" t="s">
        <v>176</v>
      </c>
      <c r="G501" s="247"/>
      <c r="H501" s="248" t="s">
        <v>19</v>
      </c>
      <c r="I501" s="250"/>
      <c r="J501" s="247"/>
      <c r="K501" s="247"/>
      <c r="L501" s="251"/>
      <c r="M501" s="252"/>
      <c r="N501" s="253"/>
      <c r="O501" s="253"/>
      <c r="P501" s="253"/>
      <c r="Q501" s="253"/>
      <c r="R501" s="253"/>
      <c r="S501" s="253"/>
      <c r="T501" s="25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5" t="s">
        <v>141</v>
      </c>
      <c r="AU501" s="255" t="s">
        <v>82</v>
      </c>
      <c r="AV501" s="15" t="s">
        <v>80</v>
      </c>
      <c r="AW501" s="15" t="s">
        <v>34</v>
      </c>
      <c r="AX501" s="15" t="s">
        <v>72</v>
      </c>
      <c r="AY501" s="255" t="s">
        <v>130</v>
      </c>
    </row>
    <row r="502" s="13" customFormat="1">
      <c r="A502" s="13"/>
      <c r="B502" s="223"/>
      <c r="C502" s="224"/>
      <c r="D502" s="225" t="s">
        <v>141</v>
      </c>
      <c r="E502" s="226" t="s">
        <v>19</v>
      </c>
      <c r="F502" s="227" t="s">
        <v>578</v>
      </c>
      <c r="G502" s="224"/>
      <c r="H502" s="228">
        <v>-55.695</v>
      </c>
      <c r="I502" s="229"/>
      <c r="J502" s="224"/>
      <c r="K502" s="224"/>
      <c r="L502" s="230"/>
      <c r="M502" s="231"/>
      <c r="N502" s="232"/>
      <c r="O502" s="232"/>
      <c r="P502" s="232"/>
      <c r="Q502" s="232"/>
      <c r="R502" s="232"/>
      <c r="S502" s="232"/>
      <c r="T502" s="23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4" t="s">
        <v>141</v>
      </c>
      <c r="AU502" s="234" t="s">
        <v>82</v>
      </c>
      <c r="AV502" s="13" t="s">
        <v>82</v>
      </c>
      <c r="AW502" s="13" t="s">
        <v>34</v>
      </c>
      <c r="AX502" s="13" t="s">
        <v>72</v>
      </c>
      <c r="AY502" s="234" t="s">
        <v>130</v>
      </c>
    </row>
    <row r="503" s="13" customFormat="1">
      <c r="A503" s="13"/>
      <c r="B503" s="223"/>
      <c r="C503" s="224"/>
      <c r="D503" s="225" t="s">
        <v>141</v>
      </c>
      <c r="E503" s="226" t="s">
        <v>19</v>
      </c>
      <c r="F503" s="227" t="s">
        <v>579</v>
      </c>
      <c r="G503" s="224"/>
      <c r="H503" s="228">
        <v>-64.584999999999994</v>
      </c>
      <c r="I503" s="229"/>
      <c r="J503" s="224"/>
      <c r="K503" s="224"/>
      <c r="L503" s="230"/>
      <c r="M503" s="231"/>
      <c r="N503" s="232"/>
      <c r="O503" s="232"/>
      <c r="P503" s="232"/>
      <c r="Q503" s="232"/>
      <c r="R503" s="232"/>
      <c r="S503" s="232"/>
      <c r="T503" s="23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4" t="s">
        <v>141</v>
      </c>
      <c r="AU503" s="234" t="s">
        <v>82</v>
      </c>
      <c r="AV503" s="13" t="s">
        <v>82</v>
      </c>
      <c r="AW503" s="13" t="s">
        <v>34</v>
      </c>
      <c r="AX503" s="13" t="s">
        <v>72</v>
      </c>
      <c r="AY503" s="234" t="s">
        <v>130</v>
      </c>
    </row>
    <row r="504" s="13" customFormat="1">
      <c r="A504" s="13"/>
      <c r="B504" s="223"/>
      <c r="C504" s="224"/>
      <c r="D504" s="225" t="s">
        <v>141</v>
      </c>
      <c r="E504" s="226" t="s">
        <v>19</v>
      </c>
      <c r="F504" s="227" t="s">
        <v>580</v>
      </c>
      <c r="G504" s="224"/>
      <c r="H504" s="228">
        <v>-4.7999999999999998</v>
      </c>
      <c r="I504" s="229"/>
      <c r="J504" s="224"/>
      <c r="K504" s="224"/>
      <c r="L504" s="230"/>
      <c r="M504" s="231"/>
      <c r="N504" s="232"/>
      <c r="O504" s="232"/>
      <c r="P504" s="232"/>
      <c r="Q504" s="232"/>
      <c r="R504" s="232"/>
      <c r="S504" s="232"/>
      <c r="T504" s="23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4" t="s">
        <v>141</v>
      </c>
      <c r="AU504" s="234" t="s">
        <v>82</v>
      </c>
      <c r="AV504" s="13" t="s">
        <v>82</v>
      </c>
      <c r="AW504" s="13" t="s">
        <v>34</v>
      </c>
      <c r="AX504" s="13" t="s">
        <v>72</v>
      </c>
      <c r="AY504" s="234" t="s">
        <v>130</v>
      </c>
    </row>
    <row r="505" s="14" customFormat="1">
      <c r="A505" s="14"/>
      <c r="B505" s="235"/>
      <c r="C505" s="236"/>
      <c r="D505" s="225" t="s">
        <v>141</v>
      </c>
      <c r="E505" s="237" t="s">
        <v>19</v>
      </c>
      <c r="F505" s="238" t="s">
        <v>143</v>
      </c>
      <c r="G505" s="236"/>
      <c r="H505" s="239">
        <v>545.08299999999986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5" t="s">
        <v>141</v>
      </c>
      <c r="AU505" s="245" t="s">
        <v>82</v>
      </c>
      <c r="AV505" s="14" t="s">
        <v>137</v>
      </c>
      <c r="AW505" s="14" t="s">
        <v>4</v>
      </c>
      <c r="AX505" s="14" t="s">
        <v>80</v>
      </c>
      <c r="AY505" s="245" t="s">
        <v>130</v>
      </c>
    </row>
    <row r="506" s="2" customFormat="1" ht="16.5" customHeight="1">
      <c r="A506" s="39"/>
      <c r="B506" s="40"/>
      <c r="C506" s="205" t="s">
        <v>755</v>
      </c>
      <c r="D506" s="205" t="s">
        <v>132</v>
      </c>
      <c r="E506" s="206" t="s">
        <v>756</v>
      </c>
      <c r="F506" s="207" t="s">
        <v>757</v>
      </c>
      <c r="G506" s="208" t="s">
        <v>170</v>
      </c>
      <c r="H506" s="209">
        <v>41.848999999999997</v>
      </c>
      <c r="I506" s="210"/>
      <c r="J506" s="211">
        <f>ROUND(I506*H506,2)</f>
        <v>0</v>
      </c>
      <c r="K506" s="207" t="s">
        <v>136</v>
      </c>
      <c r="L506" s="45"/>
      <c r="M506" s="212" t="s">
        <v>19</v>
      </c>
      <c r="N506" s="213" t="s">
        <v>43</v>
      </c>
      <c r="O506" s="85"/>
      <c r="P506" s="214">
        <f>O506*H506</f>
        <v>0</v>
      </c>
      <c r="Q506" s="214">
        <v>0</v>
      </c>
      <c r="R506" s="214">
        <f>Q506*H506</f>
        <v>0</v>
      </c>
      <c r="S506" s="214">
        <v>0.066000000000000003</v>
      </c>
      <c r="T506" s="215">
        <f>S506*H506</f>
        <v>2.7620339999999999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137</v>
      </c>
      <c r="AT506" s="216" t="s">
        <v>132</v>
      </c>
      <c r="AU506" s="216" t="s">
        <v>82</v>
      </c>
      <c r="AY506" s="18" t="s">
        <v>130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80</v>
      </c>
      <c r="BK506" s="217">
        <f>ROUND(I506*H506,2)</f>
        <v>0</v>
      </c>
      <c r="BL506" s="18" t="s">
        <v>137</v>
      </c>
      <c r="BM506" s="216" t="s">
        <v>758</v>
      </c>
    </row>
    <row r="507" s="2" customFormat="1">
      <c r="A507" s="39"/>
      <c r="B507" s="40"/>
      <c r="C507" s="41"/>
      <c r="D507" s="218" t="s">
        <v>139</v>
      </c>
      <c r="E507" s="41"/>
      <c r="F507" s="219" t="s">
        <v>759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139</v>
      </c>
      <c r="AU507" s="18" t="s">
        <v>82</v>
      </c>
    </row>
    <row r="508" s="15" customFormat="1">
      <c r="A508" s="15"/>
      <c r="B508" s="246"/>
      <c r="C508" s="247"/>
      <c r="D508" s="225" t="s">
        <v>141</v>
      </c>
      <c r="E508" s="248" t="s">
        <v>19</v>
      </c>
      <c r="F508" s="249" t="s">
        <v>526</v>
      </c>
      <c r="G508" s="247"/>
      <c r="H508" s="248" t="s">
        <v>19</v>
      </c>
      <c r="I508" s="250"/>
      <c r="J508" s="247"/>
      <c r="K508" s="247"/>
      <c r="L508" s="251"/>
      <c r="M508" s="252"/>
      <c r="N508" s="253"/>
      <c r="O508" s="253"/>
      <c r="P508" s="253"/>
      <c r="Q508" s="253"/>
      <c r="R508" s="253"/>
      <c r="S508" s="253"/>
      <c r="T508" s="254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5" t="s">
        <v>141</v>
      </c>
      <c r="AU508" s="255" t="s">
        <v>82</v>
      </c>
      <c r="AV508" s="15" t="s">
        <v>80</v>
      </c>
      <c r="AW508" s="15" t="s">
        <v>34</v>
      </c>
      <c r="AX508" s="15" t="s">
        <v>72</v>
      </c>
      <c r="AY508" s="255" t="s">
        <v>130</v>
      </c>
    </row>
    <row r="509" s="13" customFormat="1">
      <c r="A509" s="13"/>
      <c r="B509" s="223"/>
      <c r="C509" s="224"/>
      <c r="D509" s="225" t="s">
        <v>141</v>
      </c>
      <c r="E509" s="226" t="s">
        <v>19</v>
      </c>
      <c r="F509" s="227" t="s">
        <v>527</v>
      </c>
      <c r="G509" s="224"/>
      <c r="H509" s="228">
        <v>5.8799999999999999</v>
      </c>
      <c r="I509" s="229"/>
      <c r="J509" s="224"/>
      <c r="K509" s="224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141</v>
      </c>
      <c r="AU509" s="234" t="s">
        <v>82</v>
      </c>
      <c r="AV509" s="13" t="s">
        <v>82</v>
      </c>
      <c r="AW509" s="13" t="s">
        <v>34</v>
      </c>
      <c r="AX509" s="13" t="s">
        <v>72</v>
      </c>
      <c r="AY509" s="234" t="s">
        <v>130</v>
      </c>
    </row>
    <row r="510" s="15" customFormat="1">
      <c r="A510" s="15"/>
      <c r="B510" s="246"/>
      <c r="C510" s="247"/>
      <c r="D510" s="225" t="s">
        <v>141</v>
      </c>
      <c r="E510" s="248" t="s">
        <v>19</v>
      </c>
      <c r="F510" s="249" t="s">
        <v>528</v>
      </c>
      <c r="G510" s="247"/>
      <c r="H510" s="248" t="s">
        <v>19</v>
      </c>
      <c r="I510" s="250"/>
      <c r="J510" s="247"/>
      <c r="K510" s="247"/>
      <c r="L510" s="251"/>
      <c r="M510" s="252"/>
      <c r="N510" s="253"/>
      <c r="O510" s="253"/>
      <c r="P510" s="253"/>
      <c r="Q510" s="253"/>
      <c r="R510" s="253"/>
      <c r="S510" s="253"/>
      <c r="T510" s="25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5" t="s">
        <v>141</v>
      </c>
      <c r="AU510" s="255" t="s">
        <v>82</v>
      </c>
      <c r="AV510" s="15" t="s">
        <v>80</v>
      </c>
      <c r="AW510" s="15" t="s">
        <v>34</v>
      </c>
      <c r="AX510" s="15" t="s">
        <v>72</v>
      </c>
      <c r="AY510" s="255" t="s">
        <v>130</v>
      </c>
    </row>
    <row r="511" s="13" customFormat="1">
      <c r="A511" s="13"/>
      <c r="B511" s="223"/>
      <c r="C511" s="224"/>
      <c r="D511" s="225" t="s">
        <v>141</v>
      </c>
      <c r="E511" s="226" t="s">
        <v>19</v>
      </c>
      <c r="F511" s="227" t="s">
        <v>529</v>
      </c>
      <c r="G511" s="224"/>
      <c r="H511" s="228">
        <v>15.882</v>
      </c>
      <c r="I511" s="229"/>
      <c r="J511" s="224"/>
      <c r="K511" s="224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141</v>
      </c>
      <c r="AU511" s="234" t="s">
        <v>82</v>
      </c>
      <c r="AV511" s="13" t="s">
        <v>82</v>
      </c>
      <c r="AW511" s="13" t="s">
        <v>34</v>
      </c>
      <c r="AX511" s="13" t="s">
        <v>72</v>
      </c>
      <c r="AY511" s="234" t="s">
        <v>130</v>
      </c>
    </row>
    <row r="512" s="15" customFormat="1">
      <c r="A512" s="15"/>
      <c r="B512" s="246"/>
      <c r="C512" s="247"/>
      <c r="D512" s="225" t="s">
        <v>141</v>
      </c>
      <c r="E512" s="248" t="s">
        <v>19</v>
      </c>
      <c r="F512" s="249" t="s">
        <v>530</v>
      </c>
      <c r="G512" s="247"/>
      <c r="H512" s="248" t="s">
        <v>19</v>
      </c>
      <c r="I512" s="250"/>
      <c r="J512" s="247"/>
      <c r="K512" s="247"/>
      <c r="L512" s="251"/>
      <c r="M512" s="252"/>
      <c r="N512" s="253"/>
      <c r="O512" s="253"/>
      <c r="P512" s="253"/>
      <c r="Q512" s="253"/>
      <c r="R512" s="253"/>
      <c r="S512" s="253"/>
      <c r="T512" s="254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5" t="s">
        <v>141</v>
      </c>
      <c r="AU512" s="255" t="s">
        <v>82</v>
      </c>
      <c r="AV512" s="15" t="s">
        <v>80</v>
      </c>
      <c r="AW512" s="15" t="s">
        <v>34</v>
      </c>
      <c r="AX512" s="15" t="s">
        <v>72</v>
      </c>
      <c r="AY512" s="255" t="s">
        <v>130</v>
      </c>
    </row>
    <row r="513" s="13" customFormat="1">
      <c r="A513" s="13"/>
      <c r="B513" s="223"/>
      <c r="C513" s="224"/>
      <c r="D513" s="225" t="s">
        <v>141</v>
      </c>
      <c r="E513" s="226" t="s">
        <v>19</v>
      </c>
      <c r="F513" s="227" t="s">
        <v>531</v>
      </c>
      <c r="G513" s="224"/>
      <c r="H513" s="228">
        <v>10.285</v>
      </c>
      <c r="I513" s="229"/>
      <c r="J513" s="224"/>
      <c r="K513" s="224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141</v>
      </c>
      <c r="AU513" s="234" t="s">
        <v>82</v>
      </c>
      <c r="AV513" s="13" t="s">
        <v>82</v>
      </c>
      <c r="AW513" s="13" t="s">
        <v>34</v>
      </c>
      <c r="AX513" s="13" t="s">
        <v>72</v>
      </c>
      <c r="AY513" s="234" t="s">
        <v>130</v>
      </c>
    </row>
    <row r="514" s="13" customFormat="1">
      <c r="A514" s="13"/>
      <c r="B514" s="223"/>
      <c r="C514" s="224"/>
      <c r="D514" s="225" t="s">
        <v>141</v>
      </c>
      <c r="E514" s="226" t="s">
        <v>19</v>
      </c>
      <c r="F514" s="227" t="s">
        <v>532</v>
      </c>
      <c r="G514" s="224"/>
      <c r="H514" s="228">
        <v>7.5739999999999998</v>
      </c>
      <c r="I514" s="229"/>
      <c r="J514" s="224"/>
      <c r="K514" s="224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141</v>
      </c>
      <c r="AU514" s="234" t="s">
        <v>82</v>
      </c>
      <c r="AV514" s="13" t="s">
        <v>82</v>
      </c>
      <c r="AW514" s="13" t="s">
        <v>34</v>
      </c>
      <c r="AX514" s="13" t="s">
        <v>72</v>
      </c>
      <c r="AY514" s="234" t="s">
        <v>130</v>
      </c>
    </row>
    <row r="515" s="13" customFormat="1">
      <c r="A515" s="13"/>
      <c r="B515" s="223"/>
      <c r="C515" s="224"/>
      <c r="D515" s="225" t="s">
        <v>141</v>
      </c>
      <c r="E515" s="226" t="s">
        <v>19</v>
      </c>
      <c r="F515" s="227" t="s">
        <v>661</v>
      </c>
      <c r="G515" s="224"/>
      <c r="H515" s="228">
        <v>2.2280000000000002</v>
      </c>
      <c r="I515" s="229"/>
      <c r="J515" s="224"/>
      <c r="K515" s="224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141</v>
      </c>
      <c r="AU515" s="234" t="s">
        <v>82</v>
      </c>
      <c r="AV515" s="13" t="s">
        <v>82</v>
      </c>
      <c r="AW515" s="13" t="s">
        <v>34</v>
      </c>
      <c r="AX515" s="13" t="s">
        <v>72</v>
      </c>
      <c r="AY515" s="234" t="s">
        <v>130</v>
      </c>
    </row>
    <row r="516" s="14" customFormat="1">
      <c r="A516" s="14"/>
      <c r="B516" s="235"/>
      <c r="C516" s="236"/>
      <c r="D516" s="225" t="s">
        <v>141</v>
      </c>
      <c r="E516" s="237" t="s">
        <v>19</v>
      </c>
      <c r="F516" s="238" t="s">
        <v>143</v>
      </c>
      <c r="G516" s="236"/>
      <c r="H516" s="239">
        <v>41.848999999999997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5" t="s">
        <v>141</v>
      </c>
      <c r="AU516" s="245" t="s">
        <v>82</v>
      </c>
      <c r="AV516" s="14" t="s">
        <v>137</v>
      </c>
      <c r="AW516" s="14" t="s">
        <v>4</v>
      </c>
      <c r="AX516" s="14" t="s">
        <v>80</v>
      </c>
      <c r="AY516" s="245" t="s">
        <v>130</v>
      </c>
    </row>
    <row r="517" s="2" customFormat="1" ht="16.5" customHeight="1">
      <c r="A517" s="39"/>
      <c r="B517" s="40"/>
      <c r="C517" s="205" t="s">
        <v>760</v>
      </c>
      <c r="D517" s="205" t="s">
        <v>132</v>
      </c>
      <c r="E517" s="206" t="s">
        <v>761</v>
      </c>
      <c r="F517" s="207" t="s">
        <v>762</v>
      </c>
      <c r="G517" s="208" t="s">
        <v>170</v>
      </c>
      <c r="H517" s="209">
        <v>41.848999999999997</v>
      </c>
      <c r="I517" s="210"/>
      <c r="J517" s="211">
        <f>ROUND(I517*H517,2)</f>
        <v>0</v>
      </c>
      <c r="K517" s="207" t="s">
        <v>136</v>
      </c>
      <c r="L517" s="45"/>
      <c r="M517" s="212" t="s">
        <v>19</v>
      </c>
      <c r="N517" s="213" t="s">
        <v>43</v>
      </c>
      <c r="O517" s="85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137</v>
      </c>
      <c r="AT517" s="216" t="s">
        <v>132</v>
      </c>
      <c r="AU517" s="216" t="s">
        <v>82</v>
      </c>
      <c r="AY517" s="18" t="s">
        <v>130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80</v>
      </c>
      <c r="BK517" s="217">
        <f>ROUND(I517*H517,2)</f>
        <v>0</v>
      </c>
      <c r="BL517" s="18" t="s">
        <v>137</v>
      </c>
      <c r="BM517" s="216" t="s">
        <v>763</v>
      </c>
    </row>
    <row r="518" s="2" customFormat="1">
      <c r="A518" s="39"/>
      <c r="B518" s="40"/>
      <c r="C518" s="41"/>
      <c r="D518" s="218" t="s">
        <v>139</v>
      </c>
      <c r="E518" s="41"/>
      <c r="F518" s="219" t="s">
        <v>764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139</v>
      </c>
      <c r="AU518" s="18" t="s">
        <v>82</v>
      </c>
    </row>
    <row r="519" s="2" customFormat="1" ht="16.5" customHeight="1">
      <c r="A519" s="39"/>
      <c r="B519" s="40"/>
      <c r="C519" s="205" t="s">
        <v>765</v>
      </c>
      <c r="D519" s="205" t="s">
        <v>132</v>
      </c>
      <c r="E519" s="206" t="s">
        <v>766</v>
      </c>
      <c r="F519" s="207" t="s">
        <v>767</v>
      </c>
      <c r="G519" s="208" t="s">
        <v>170</v>
      </c>
      <c r="H519" s="209">
        <v>41.848999999999997</v>
      </c>
      <c r="I519" s="210"/>
      <c r="J519" s="211">
        <f>ROUND(I519*H519,2)</f>
        <v>0</v>
      </c>
      <c r="K519" s="207" t="s">
        <v>136</v>
      </c>
      <c r="L519" s="45"/>
      <c r="M519" s="212" t="s">
        <v>19</v>
      </c>
      <c r="N519" s="213" t="s">
        <v>43</v>
      </c>
      <c r="O519" s="85"/>
      <c r="P519" s="214">
        <f>O519*H519</f>
        <v>0</v>
      </c>
      <c r="Q519" s="214">
        <v>0</v>
      </c>
      <c r="R519" s="214">
        <f>Q519*H519</f>
        <v>0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137</v>
      </c>
      <c r="AT519" s="216" t="s">
        <v>132</v>
      </c>
      <c r="AU519" s="216" t="s">
        <v>82</v>
      </c>
      <c r="AY519" s="18" t="s">
        <v>130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80</v>
      </c>
      <c r="BK519" s="217">
        <f>ROUND(I519*H519,2)</f>
        <v>0</v>
      </c>
      <c r="BL519" s="18" t="s">
        <v>137</v>
      </c>
      <c r="BM519" s="216" t="s">
        <v>768</v>
      </c>
    </row>
    <row r="520" s="2" customFormat="1">
      <c r="A520" s="39"/>
      <c r="B520" s="40"/>
      <c r="C520" s="41"/>
      <c r="D520" s="218" t="s">
        <v>139</v>
      </c>
      <c r="E520" s="41"/>
      <c r="F520" s="219" t="s">
        <v>769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139</v>
      </c>
      <c r="AU520" s="18" t="s">
        <v>82</v>
      </c>
    </row>
    <row r="521" s="2" customFormat="1" ht="16.5" customHeight="1">
      <c r="A521" s="39"/>
      <c r="B521" s="40"/>
      <c r="C521" s="205" t="s">
        <v>770</v>
      </c>
      <c r="D521" s="205" t="s">
        <v>132</v>
      </c>
      <c r="E521" s="206" t="s">
        <v>771</v>
      </c>
      <c r="F521" s="207" t="s">
        <v>772</v>
      </c>
      <c r="G521" s="208" t="s">
        <v>170</v>
      </c>
      <c r="H521" s="209">
        <v>46.848999999999997</v>
      </c>
      <c r="I521" s="210"/>
      <c r="J521" s="211">
        <f>ROUND(I521*H521,2)</f>
        <v>0</v>
      </c>
      <c r="K521" s="207" t="s">
        <v>136</v>
      </c>
      <c r="L521" s="45"/>
      <c r="M521" s="212" t="s">
        <v>19</v>
      </c>
      <c r="N521" s="213" t="s">
        <v>43</v>
      </c>
      <c r="O521" s="85"/>
      <c r="P521" s="214">
        <f>O521*H521</f>
        <v>0</v>
      </c>
      <c r="Q521" s="214">
        <v>0</v>
      </c>
      <c r="R521" s="214">
        <f>Q521*H521</f>
        <v>0</v>
      </c>
      <c r="S521" s="214">
        <v>0</v>
      </c>
      <c r="T521" s="21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6" t="s">
        <v>137</v>
      </c>
      <c r="AT521" s="216" t="s">
        <v>132</v>
      </c>
      <c r="AU521" s="216" t="s">
        <v>82</v>
      </c>
      <c r="AY521" s="18" t="s">
        <v>130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8" t="s">
        <v>80</v>
      </c>
      <c r="BK521" s="217">
        <f>ROUND(I521*H521,2)</f>
        <v>0</v>
      </c>
      <c r="BL521" s="18" t="s">
        <v>137</v>
      </c>
      <c r="BM521" s="216" t="s">
        <v>773</v>
      </c>
    </row>
    <row r="522" s="2" customFormat="1">
      <c r="A522" s="39"/>
      <c r="B522" s="40"/>
      <c r="C522" s="41"/>
      <c r="D522" s="218" t="s">
        <v>139</v>
      </c>
      <c r="E522" s="41"/>
      <c r="F522" s="219" t="s">
        <v>774</v>
      </c>
      <c r="G522" s="41"/>
      <c r="H522" s="41"/>
      <c r="I522" s="220"/>
      <c r="J522" s="41"/>
      <c r="K522" s="41"/>
      <c r="L522" s="45"/>
      <c r="M522" s="221"/>
      <c r="N522" s="222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139</v>
      </c>
      <c r="AU522" s="18" t="s">
        <v>82</v>
      </c>
    </row>
    <row r="523" s="15" customFormat="1">
      <c r="A523" s="15"/>
      <c r="B523" s="246"/>
      <c r="C523" s="247"/>
      <c r="D523" s="225" t="s">
        <v>141</v>
      </c>
      <c r="E523" s="248" t="s">
        <v>19</v>
      </c>
      <c r="F523" s="249" t="s">
        <v>576</v>
      </c>
      <c r="G523" s="247"/>
      <c r="H523" s="248" t="s">
        <v>19</v>
      </c>
      <c r="I523" s="250"/>
      <c r="J523" s="247"/>
      <c r="K523" s="247"/>
      <c r="L523" s="251"/>
      <c r="M523" s="252"/>
      <c r="N523" s="253"/>
      <c r="O523" s="253"/>
      <c r="P523" s="253"/>
      <c r="Q523" s="253"/>
      <c r="R523" s="253"/>
      <c r="S523" s="253"/>
      <c r="T523" s="254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5" t="s">
        <v>141</v>
      </c>
      <c r="AU523" s="255" t="s">
        <v>82</v>
      </c>
      <c r="AV523" s="15" t="s">
        <v>80</v>
      </c>
      <c r="AW523" s="15" t="s">
        <v>34</v>
      </c>
      <c r="AX523" s="15" t="s">
        <v>72</v>
      </c>
      <c r="AY523" s="255" t="s">
        <v>130</v>
      </c>
    </row>
    <row r="524" s="13" customFormat="1">
      <c r="A524" s="13"/>
      <c r="B524" s="223"/>
      <c r="C524" s="224"/>
      <c r="D524" s="225" t="s">
        <v>141</v>
      </c>
      <c r="E524" s="226" t="s">
        <v>19</v>
      </c>
      <c r="F524" s="227" t="s">
        <v>456</v>
      </c>
      <c r="G524" s="224"/>
      <c r="H524" s="228">
        <v>5</v>
      </c>
      <c r="I524" s="229"/>
      <c r="J524" s="224"/>
      <c r="K524" s="224"/>
      <c r="L524" s="230"/>
      <c r="M524" s="231"/>
      <c r="N524" s="232"/>
      <c r="O524" s="232"/>
      <c r="P524" s="232"/>
      <c r="Q524" s="232"/>
      <c r="R524" s="232"/>
      <c r="S524" s="232"/>
      <c r="T524" s="23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4" t="s">
        <v>141</v>
      </c>
      <c r="AU524" s="234" t="s">
        <v>82</v>
      </c>
      <c r="AV524" s="13" t="s">
        <v>82</v>
      </c>
      <c r="AW524" s="13" t="s">
        <v>34</v>
      </c>
      <c r="AX524" s="13" t="s">
        <v>72</v>
      </c>
      <c r="AY524" s="234" t="s">
        <v>130</v>
      </c>
    </row>
    <row r="525" s="15" customFormat="1">
      <c r="A525" s="15"/>
      <c r="B525" s="246"/>
      <c r="C525" s="247"/>
      <c r="D525" s="225" t="s">
        <v>141</v>
      </c>
      <c r="E525" s="248" t="s">
        <v>19</v>
      </c>
      <c r="F525" s="249" t="s">
        <v>526</v>
      </c>
      <c r="G525" s="247"/>
      <c r="H525" s="248" t="s">
        <v>19</v>
      </c>
      <c r="I525" s="250"/>
      <c r="J525" s="247"/>
      <c r="K525" s="247"/>
      <c r="L525" s="251"/>
      <c r="M525" s="252"/>
      <c r="N525" s="253"/>
      <c r="O525" s="253"/>
      <c r="P525" s="253"/>
      <c r="Q525" s="253"/>
      <c r="R525" s="253"/>
      <c r="S525" s="253"/>
      <c r="T525" s="254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55" t="s">
        <v>141</v>
      </c>
      <c r="AU525" s="255" t="s">
        <v>82</v>
      </c>
      <c r="AV525" s="15" t="s">
        <v>80</v>
      </c>
      <c r="AW525" s="15" t="s">
        <v>34</v>
      </c>
      <c r="AX525" s="15" t="s">
        <v>72</v>
      </c>
      <c r="AY525" s="255" t="s">
        <v>130</v>
      </c>
    </row>
    <row r="526" s="13" customFormat="1">
      <c r="A526" s="13"/>
      <c r="B526" s="223"/>
      <c r="C526" s="224"/>
      <c r="D526" s="225" t="s">
        <v>141</v>
      </c>
      <c r="E526" s="226" t="s">
        <v>19</v>
      </c>
      <c r="F526" s="227" t="s">
        <v>527</v>
      </c>
      <c r="G526" s="224"/>
      <c r="H526" s="228">
        <v>5.8799999999999999</v>
      </c>
      <c r="I526" s="229"/>
      <c r="J526" s="224"/>
      <c r="K526" s="224"/>
      <c r="L526" s="230"/>
      <c r="M526" s="231"/>
      <c r="N526" s="232"/>
      <c r="O526" s="232"/>
      <c r="P526" s="232"/>
      <c r="Q526" s="232"/>
      <c r="R526" s="232"/>
      <c r="S526" s="232"/>
      <c r="T526" s="23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4" t="s">
        <v>141</v>
      </c>
      <c r="AU526" s="234" t="s">
        <v>82</v>
      </c>
      <c r="AV526" s="13" t="s">
        <v>82</v>
      </c>
      <c r="AW526" s="13" t="s">
        <v>34</v>
      </c>
      <c r="AX526" s="13" t="s">
        <v>72</v>
      </c>
      <c r="AY526" s="234" t="s">
        <v>130</v>
      </c>
    </row>
    <row r="527" s="15" customFormat="1">
      <c r="A527" s="15"/>
      <c r="B527" s="246"/>
      <c r="C527" s="247"/>
      <c r="D527" s="225" t="s">
        <v>141</v>
      </c>
      <c r="E527" s="248" t="s">
        <v>19</v>
      </c>
      <c r="F527" s="249" t="s">
        <v>528</v>
      </c>
      <c r="G527" s="247"/>
      <c r="H527" s="248" t="s">
        <v>19</v>
      </c>
      <c r="I527" s="250"/>
      <c r="J527" s="247"/>
      <c r="K527" s="247"/>
      <c r="L527" s="251"/>
      <c r="M527" s="252"/>
      <c r="N527" s="253"/>
      <c r="O527" s="253"/>
      <c r="P527" s="253"/>
      <c r="Q527" s="253"/>
      <c r="R527" s="253"/>
      <c r="S527" s="253"/>
      <c r="T527" s="254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55" t="s">
        <v>141</v>
      </c>
      <c r="AU527" s="255" t="s">
        <v>82</v>
      </c>
      <c r="AV527" s="15" t="s">
        <v>80</v>
      </c>
      <c r="AW527" s="15" t="s">
        <v>34</v>
      </c>
      <c r="AX527" s="15" t="s">
        <v>72</v>
      </c>
      <c r="AY527" s="255" t="s">
        <v>130</v>
      </c>
    </row>
    <row r="528" s="13" customFormat="1">
      <c r="A528" s="13"/>
      <c r="B528" s="223"/>
      <c r="C528" s="224"/>
      <c r="D528" s="225" t="s">
        <v>141</v>
      </c>
      <c r="E528" s="226" t="s">
        <v>19</v>
      </c>
      <c r="F528" s="227" t="s">
        <v>529</v>
      </c>
      <c r="G528" s="224"/>
      <c r="H528" s="228">
        <v>15.882</v>
      </c>
      <c r="I528" s="229"/>
      <c r="J528" s="224"/>
      <c r="K528" s="224"/>
      <c r="L528" s="230"/>
      <c r="M528" s="231"/>
      <c r="N528" s="232"/>
      <c r="O528" s="232"/>
      <c r="P528" s="232"/>
      <c r="Q528" s="232"/>
      <c r="R528" s="232"/>
      <c r="S528" s="232"/>
      <c r="T528" s="23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4" t="s">
        <v>141</v>
      </c>
      <c r="AU528" s="234" t="s">
        <v>82</v>
      </c>
      <c r="AV528" s="13" t="s">
        <v>82</v>
      </c>
      <c r="AW528" s="13" t="s">
        <v>34</v>
      </c>
      <c r="AX528" s="13" t="s">
        <v>72</v>
      </c>
      <c r="AY528" s="234" t="s">
        <v>130</v>
      </c>
    </row>
    <row r="529" s="15" customFormat="1">
      <c r="A529" s="15"/>
      <c r="B529" s="246"/>
      <c r="C529" s="247"/>
      <c r="D529" s="225" t="s">
        <v>141</v>
      </c>
      <c r="E529" s="248" t="s">
        <v>19</v>
      </c>
      <c r="F529" s="249" t="s">
        <v>530</v>
      </c>
      <c r="G529" s="247"/>
      <c r="H529" s="248" t="s">
        <v>19</v>
      </c>
      <c r="I529" s="250"/>
      <c r="J529" s="247"/>
      <c r="K529" s="247"/>
      <c r="L529" s="251"/>
      <c r="M529" s="252"/>
      <c r="N529" s="253"/>
      <c r="O529" s="253"/>
      <c r="P529" s="253"/>
      <c r="Q529" s="253"/>
      <c r="R529" s="253"/>
      <c r="S529" s="253"/>
      <c r="T529" s="25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5" t="s">
        <v>141</v>
      </c>
      <c r="AU529" s="255" t="s">
        <v>82</v>
      </c>
      <c r="AV529" s="15" t="s">
        <v>80</v>
      </c>
      <c r="AW529" s="15" t="s">
        <v>34</v>
      </c>
      <c r="AX529" s="15" t="s">
        <v>72</v>
      </c>
      <c r="AY529" s="255" t="s">
        <v>130</v>
      </c>
    </row>
    <row r="530" s="13" customFormat="1">
      <c r="A530" s="13"/>
      <c r="B530" s="223"/>
      <c r="C530" s="224"/>
      <c r="D530" s="225" t="s">
        <v>141</v>
      </c>
      <c r="E530" s="226" t="s">
        <v>19</v>
      </c>
      <c r="F530" s="227" t="s">
        <v>531</v>
      </c>
      <c r="G530" s="224"/>
      <c r="H530" s="228">
        <v>10.285</v>
      </c>
      <c r="I530" s="229"/>
      <c r="J530" s="224"/>
      <c r="K530" s="224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141</v>
      </c>
      <c r="AU530" s="234" t="s">
        <v>82</v>
      </c>
      <c r="AV530" s="13" t="s">
        <v>82</v>
      </c>
      <c r="AW530" s="13" t="s">
        <v>34</v>
      </c>
      <c r="AX530" s="13" t="s">
        <v>72</v>
      </c>
      <c r="AY530" s="234" t="s">
        <v>130</v>
      </c>
    </row>
    <row r="531" s="13" customFormat="1">
      <c r="A531" s="13"/>
      <c r="B531" s="223"/>
      <c r="C531" s="224"/>
      <c r="D531" s="225" t="s">
        <v>141</v>
      </c>
      <c r="E531" s="226" t="s">
        <v>19</v>
      </c>
      <c r="F531" s="227" t="s">
        <v>532</v>
      </c>
      <c r="G531" s="224"/>
      <c r="H531" s="228">
        <v>7.5739999999999998</v>
      </c>
      <c r="I531" s="229"/>
      <c r="J531" s="224"/>
      <c r="K531" s="224"/>
      <c r="L531" s="230"/>
      <c r="M531" s="231"/>
      <c r="N531" s="232"/>
      <c r="O531" s="232"/>
      <c r="P531" s="232"/>
      <c r="Q531" s="232"/>
      <c r="R531" s="232"/>
      <c r="S531" s="232"/>
      <c r="T531" s="23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4" t="s">
        <v>141</v>
      </c>
      <c r="AU531" s="234" t="s">
        <v>82</v>
      </c>
      <c r="AV531" s="13" t="s">
        <v>82</v>
      </c>
      <c r="AW531" s="13" t="s">
        <v>34</v>
      </c>
      <c r="AX531" s="13" t="s">
        <v>72</v>
      </c>
      <c r="AY531" s="234" t="s">
        <v>130</v>
      </c>
    </row>
    <row r="532" s="13" customFormat="1">
      <c r="A532" s="13"/>
      <c r="B532" s="223"/>
      <c r="C532" s="224"/>
      <c r="D532" s="225" t="s">
        <v>141</v>
      </c>
      <c r="E532" s="226" t="s">
        <v>19</v>
      </c>
      <c r="F532" s="227" t="s">
        <v>661</v>
      </c>
      <c r="G532" s="224"/>
      <c r="H532" s="228">
        <v>2.2280000000000002</v>
      </c>
      <c r="I532" s="229"/>
      <c r="J532" s="224"/>
      <c r="K532" s="224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141</v>
      </c>
      <c r="AU532" s="234" t="s">
        <v>82</v>
      </c>
      <c r="AV532" s="13" t="s">
        <v>82</v>
      </c>
      <c r="AW532" s="13" t="s">
        <v>34</v>
      </c>
      <c r="AX532" s="13" t="s">
        <v>72</v>
      </c>
      <c r="AY532" s="234" t="s">
        <v>130</v>
      </c>
    </row>
    <row r="533" s="14" customFormat="1">
      <c r="A533" s="14"/>
      <c r="B533" s="235"/>
      <c r="C533" s="236"/>
      <c r="D533" s="225" t="s">
        <v>141</v>
      </c>
      <c r="E533" s="237" t="s">
        <v>19</v>
      </c>
      <c r="F533" s="238" t="s">
        <v>143</v>
      </c>
      <c r="G533" s="236"/>
      <c r="H533" s="239">
        <v>46.848999999999997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141</v>
      </c>
      <c r="AU533" s="245" t="s">
        <v>82</v>
      </c>
      <c r="AV533" s="14" t="s">
        <v>137</v>
      </c>
      <c r="AW533" s="14" t="s">
        <v>4</v>
      </c>
      <c r="AX533" s="14" t="s">
        <v>80</v>
      </c>
      <c r="AY533" s="245" t="s">
        <v>130</v>
      </c>
    </row>
    <row r="534" s="2" customFormat="1" ht="21.75" customHeight="1">
      <c r="A534" s="39"/>
      <c r="B534" s="40"/>
      <c r="C534" s="205" t="s">
        <v>775</v>
      </c>
      <c r="D534" s="205" t="s">
        <v>132</v>
      </c>
      <c r="E534" s="206" t="s">
        <v>776</v>
      </c>
      <c r="F534" s="207" t="s">
        <v>777</v>
      </c>
      <c r="G534" s="208" t="s">
        <v>170</v>
      </c>
      <c r="H534" s="209">
        <v>5</v>
      </c>
      <c r="I534" s="210"/>
      <c r="J534" s="211">
        <f>ROUND(I534*H534,2)</f>
        <v>0</v>
      </c>
      <c r="K534" s="207" t="s">
        <v>136</v>
      </c>
      <c r="L534" s="45"/>
      <c r="M534" s="212" t="s">
        <v>19</v>
      </c>
      <c r="N534" s="213" t="s">
        <v>43</v>
      </c>
      <c r="O534" s="85"/>
      <c r="P534" s="214">
        <f>O534*H534</f>
        <v>0</v>
      </c>
      <c r="Q534" s="214">
        <v>0.060429999999999998</v>
      </c>
      <c r="R534" s="214">
        <f>Q534*H534</f>
        <v>0.30214999999999997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137</v>
      </c>
      <c r="AT534" s="216" t="s">
        <v>132</v>
      </c>
      <c r="AU534" s="216" t="s">
        <v>82</v>
      </c>
      <c r="AY534" s="18" t="s">
        <v>130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80</v>
      </c>
      <c r="BK534" s="217">
        <f>ROUND(I534*H534,2)</f>
        <v>0</v>
      </c>
      <c r="BL534" s="18" t="s">
        <v>137</v>
      </c>
      <c r="BM534" s="216" t="s">
        <v>778</v>
      </c>
    </row>
    <row r="535" s="2" customFormat="1">
      <c r="A535" s="39"/>
      <c r="B535" s="40"/>
      <c r="C535" s="41"/>
      <c r="D535" s="218" t="s">
        <v>139</v>
      </c>
      <c r="E535" s="41"/>
      <c r="F535" s="219" t="s">
        <v>779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139</v>
      </c>
      <c r="AU535" s="18" t="s">
        <v>82</v>
      </c>
    </row>
    <row r="536" s="15" customFormat="1">
      <c r="A536" s="15"/>
      <c r="B536" s="246"/>
      <c r="C536" s="247"/>
      <c r="D536" s="225" t="s">
        <v>141</v>
      </c>
      <c r="E536" s="248" t="s">
        <v>19</v>
      </c>
      <c r="F536" s="249" t="s">
        <v>576</v>
      </c>
      <c r="G536" s="247"/>
      <c r="H536" s="248" t="s">
        <v>19</v>
      </c>
      <c r="I536" s="250"/>
      <c r="J536" s="247"/>
      <c r="K536" s="247"/>
      <c r="L536" s="251"/>
      <c r="M536" s="252"/>
      <c r="N536" s="253"/>
      <c r="O536" s="253"/>
      <c r="P536" s="253"/>
      <c r="Q536" s="253"/>
      <c r="R536" s="253"/>
      <c r="S536" s="253"/>
      <c r="T536" s="254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5" t="s">
        <v>141</v>
      </c>
      <c r="AU536" s="255" t="s">
        <v>82</v>
      </c>
      <c r="AV536" s="15" t="s">
        <v>80</v>
      </c>
      <c r="AW536" s="15" t="s">
        <v>34</v>
      </c>
      <c r="AX536" s="15" t="s">
        <v>72</v>
      </c>
      <c r="AY536" s="255" t="s">
        <v>130</v>
      </c>
    </row>
    <row r="537" s="13" customFormat="1">
      <c r="A537" s="13"/>
      <c r="B537" s="223"/>
      <c r="C537" s="224"/>
      <c r="D537" s="225" t="s">
        <v>141</v>
      </c>
      <c r="E537" s="226" t="s">
        <v>19</v>
      </c>
      <c r="F537" s="227" t="s">
        <v>456</v>
      </c>
      <c r="G537" s="224"/>
      <c r="H537" s="228">
        <v>5</v>
      </c>
      <c r="I537" s="229"/>
      <c r="J537" s="224"/>
      <c r="K537" s="224"/>
      <c r="L537" s="230"/>
      <c r="M537" s="231"/>
      <c r="N537" s="232"/>
      <c r="O537" s="232"/>
      <c r="P537" s="232"/>
      <c r="Q537" s="232"/>
      <c r="R537" s="232"/>
      <c r="S537" s="232"/>
      <c r="T537" s="23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4" t="s">
        <v>141</v>
      </c>
      <c r="AU537" s="234" t="s">
        <v>82</v>
      </c>
      <c r="AV537" s="13" t="s">
        <v>82</v>
      </c>
      <c r="AW537" s="13" t="s">
        <v>34</v>
      </c>
      <c r="AX537" s="13" t="s">
        <v>72</v>
      </c>
      <c r="AY537" s="234" t="s">
        <v>130</v>
      </c>
    </row>
    <row r="538" s="14" customFormat="1">
      <c r="A538" s="14"/>
      <c r="B538" s="235"/>
      <c r="C538" s="236"/>
      <c r="D538" s="225" t="s">
        <v>141</v>
      </c>
      <c r="E538" s="237" t="s">
        <v>19</v>
      </c>
      <c r="F538" s="238" t="s">
        <v>143</v>
      </c>
      <c r="G538" s="236"/>
      <c r="H538" s="239">
        <v>5</v>
      </c>
      <c r="I538" s="240"/>
      <c r="J538" s="236"/>
      <c r="K538" s="236"/>
      <c r="L538" s="241"/>
      <c r="M538" s="242"/>
      <c r="N538" s="243"/>
      <c r="O538" s="243"/>
      <c r="P538" s="243"/>
      <c r="Q538" s="243"/>
      <c r="R538" s="243"/>
      <c r="S538" s="243"/>
      <c r="T538" s="24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5" t="s">
        <v>141</v>
      </c>
      <c r="AU538" s="245" t="s">
        <v>82</v>
      </c>
      <c r="AV538" s="14" t="s">
        <v>137</v>
      </c>
      <c r="AW538" s="14" t="s">
        <v>4</v>
      </c>
      <c r="AX538" s="14" t="s">
        <v>80</v>
      </c>
      <c r="AY538" s="245" t="s">
        <v>130</v>
      </c>
    </row>
    <row r="539" s="2" customFormat="1" ht="21.75" customHeight="1">
      <c r="A539" s="39"/>
      <c r="B539" s="40"/>
      <c r="C539" s="205" t="s">
        <v>780</v>
      </c>
      <c r="D539" s="205" t="s">
        <v>132</v>
      </c>
      <c r="E539" s="206" t="s">
        <v>781</v>
      </c>
      <c r="F539" s="207" t="s">
        <v>782</v>
      </c>
      <c r="G539" s="208" t="s">
        <v>170</v>
      </c>
      <c r="H539" s="209">
        <v>5</v>
      </c>
      <c r="I539" s="210"/>
      <c r="J539" s="211">
        <f>ROUND(I539*H539,2)</f>
        <v>0</v>
      </c>
      <c r="K539" s="207" t="s">
        <v>136</v>
      </c>
      <c r="L539" s="45"/>
      <c r="M539" s="212" t="s">
        <v>19</v>
      </c>
      <c r="N539" s="213" t="s">
        <v>43</v>
      </c>
      <c r="O539" s="85"/>
      <c r="P539" s="214">
        <f>O539*H539</f>
        <v>0</v>
      </c>
      <c r="Q539" s="214">
        <v>0.0015299999999999999</v>
      </c>
      <c r="R539" s="214">
        <f>Q539*H539</f>
        <v>0.0076499999999999997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137</v>
      </c>
      <c r="AT539" s="216" t="s">
        <v>132</v>
      </c>
      <c r="AU539" s="216" t="s">
        <v>82</v>
      </c>
      <c r="AY539" s="18" t="s">
        <v>130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80</v>
      </c>
      <c r="BK539" s="217">
        <f>ROUND(I539*H539,2)</f>
        <v>0</v>
      </c>
      <c r="BL539" s="18" t="s">
        <v>137</v>
      </c>
      <c r="BM539" s="216" t="s">
        <v>783</v>
      </c>
    </row>
    <row r="540" s="2" customFormat="1">
      <c r="A540" s="39"/>
      <c r="B540" s="40"/>
      <c r="C540" s="41"/>
      <c r="D540" s="218" t="s">
        <v>139</v>
      </c>
      <c r="E540" s="41"/>
      <c r="F540" s="219" t="s">
        <v>784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139</v>
      </c>
      <c r="AU540" s="18" t="s">
        <v>82</v>
      </c>
    </row>
    <row r="541" s="15" customFormat="1">
      <c r="A541" s="15"/>
      <c r="B541" s="246"/>
      <c r="C541" s="247"/>
      <c r="D541" s="225" t="s">
        <v>141</v>
      </c>
      <c r="E541" s="248" t="s">
        <v>19</v>
      </c>
      <c r="F541" s="249" t="s">
        <v>576</v>
      </c>
      <c r="G541" s="247"/>
      <c r="H541" s="248" t="s">
        <v>19</v>
      </c>
      <c r="I541" s="250"/>
      <c r="J541" s="247"/>
      <c r="K541" s="247"/>
      <c r="L541" s="251"/>
      <c r="M541" s="252"/>
      <c r="N541" s="253"/>
      <c r="O541" s="253"/>
      <c r="P541" s="253"/>
      <c r="Q541" s="253"/>
      <c r="R541" s="253"/>
      <c r="S541" s="253"/>
      <c r="T541" s="254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5" t="s">
        <v>141</v>
      </c>
      <c r="AU541" s="255" t="s">
        <v>82</v>
      </c>
      <c r="AV541" s="15" t="s">
        <v>80</v>
      </c>
      <c r="AW541" s="15" t="s">
        <v>34</v>
      </c>
      <c r="AX541" s="15" t="s">
        <v>72</v>
      </c>
      <c r="AY541" s="255" t="s">
        <v>130</v>
      </c>
    </row>
    <row r="542" s="13" customFormat="1">
      <c r="A542" s="13"/>
      <c r="B542" s="223"/>
      <c r="C542" s="224"/>
      <c r="D542" s="225" t="s">
        <v>141</v>
      </c>
      <c r="E542" s="226" t="s">
        <v>19</v>
      </c>
      <c r="F542" s="227" t="s">
        <v>456</v>
      </c>
      <c r="G542" s="224"/>
      <c r="H542" s="228">
        <v>5</v>
      </c>
      <c r="I542" s="229"/>
      <c r="J542" s="224"/>
      <c r="K542" s="224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141</v>
      </c>
      <c r="AU542" s="234" t="s">
        <v>82</v>
      </c>
      <c r="AV542" s="13" t="s">
        <v>82</v>
      </c>
      <c r="AW542" s="13" t="s">
        <v>34</v>
      </c>
      <c r="AX542" s="13" t="s">
        <v>72</v>
      </c>
      <c r="AY542" s="234" t="s">
        <v>130</v>
      </c>
    </row>
    <row r="543" s="14" customFormat="1">
      <c r="A543" s="14"/>
      <c r="B543" s="235"/>
      <c r="C543" s="236"/>
      <c r="D543" s="225" t="s">
        <v>141</v>
      </c>
      <c r="E543" s="237" t="s">
        <v>19</v>
      </c>
      <c r="F543" s="238" t="s">
        <v>143</v>
      </c>
      <c r="G543" s="236"/>
      <c r="H543" s="239">
        <v>5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5" t="s">
        <v>141</v>
      </c>
      <c r="AU543" s="245" t="s">
        <v>82</v>
      </c>
      <c r="AV543" s="14" t="s">
        <v>137</v>
      </c>
      <c r="AW543" s="14" t="s">
        <v>4</v>
      </c>
      <c r="AX543" s="14" t="s">
        <v>80</v>
      </c>
      <c r="AY543" s="245" t="s">
        <v>130</v>
      </c>
    </row>
    <row r="544" s="2" customFormat="1" ht="16.5" customHeight="1">
      <c r="A544" s="39"/>
      <c r="B544" s="40"/>
      <c r="C544" s="205" t="s">
        <v>785</v>
      </c>
      <c r="D544" s="205" t="s">
        <v>132</v>
      </c>
      <c r="E544" s="206" t="s">
        <v>786</v>
      </c>
      <c r="F544" s="207" t="s">
        <v>787</v>
      </c>
      <c r="G544" s="208" t="s">
        <v>170</v>
      </c>
      <c r="H544" s="209">
        <v>5</v>
      </c>
      <c r="I544" s="210"/>
      <c r="J544" s="211">
        <f>ROUND(I544*H544,2)</f>
        <v>0</v>
      </c>
      <c r="K544" s="207" t="s">
        <v>136</v>
      </c>
      <c r="L544" s="45"/>
      <c r="M544" s="212" t="s">
        <v>19</v>
      </c>
      <c r="N544" s="213" t="s">
        <v>43</v>
      </c>
      <c r="O544" s="85"/>
      <c r="P544" s="214">
        <f>O544*H544</f>
        <v>0</v>
      </c>
      <c r="Q544" s="214">
        <v>0.0020999999999999999</v>
      </c>
      <c r="R544" s="214">
        <f>Q544*H544</f>
        <v>0.010499999999999999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137</v>
      </c>
      <c r="AT544" s="216" t="s">
        <v>132</v>
      </c>
      <c r="AU544" s="216" t="s">
        <v>82</v>
      </c>
      <c r="AY544" s="18" t="s">
        <v>130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80</v>
      </c>
      <c r="BK544" s="217">
        <f>ROUND(I544*H544,2)</f>
        <v>0</v>
      </c>
      <c r="BL544" s="18" t="s">
        <v>137</v>
      </c>
      <c r="BM544" s="216" t="s">
        <v>788</v>
      </c>
    </row>
    <row r="545" s="2" customFormat="1">
      <c r="A545" s="39"/>
      <c r="B545" s="40"/>
      <c r="C545" s="41"/>
      <c r="D545" s="218" t="s">
        <v>139</v>
      </c>
      <c r="E545" s="41"/>
      <c r="F545" s="219" t="s">
        <v>789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139</v>
      </c>
      <c r="AU545" s="18" t="s">
        <v>82</v>
      </c>
    </row>
    <row r="546" s="15" customFormat="1">
      <c r="A546" s="15"/>
      <c r="B546" s="246"/>
      <c r="C546" s="247"/>
      <c r="D546" s="225" t="s">
        <v>141</v>
      </c>
      <c r="E546" s="248" t="s">
        <v>19</v>
      </c>
      <c r="F546" s="249" t="s">
        <v>576</v>
      </c>
      <c r="G546" s="247"/>
      <c r="H546" s="248" t="s">
        <v>19</v>
      </c>
      <c r="I546" s="250"/>
      <c r="J546" s="247"/>
      <c r="K546" s="247"/>
      <c r="L546" s="251"/>
      <c r="M546" s="252"/>
      <c r="N546" s="253"/>
      <c r="O546" s="253"/>
      <c r="P546" s="253"/>
      <c r="Q546" s="253"/>
      <c r="R546" s="253"/>
      <c r="S546" s="253"/>
      <c r="T546" s="25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5" t="s">
        <v>141</v>
      </c>
      <c r="AU546" s="255" t="s">
        <v>82</v>
      </c>
      <c r="AV546" s="15" t="s">
        <v>80</v>
      </c>
      <c r="AW546" s="15" t="s">
        <v>34</v>
      </c>
      <c r="AX546" s="15" t="s">
        <v>72</v>
      </c>
      <c r="AY546" s="255" t="s">
        <v>130</v>
      </c>
    </row>
    <row r="547" s="13" customFormat="1">
      <c r="A547" s="13"/>
      <c r="B547" s="223"/>
      <c r="C547" s="224"/>
      <c r="D547" s="225" t="s">
        <v>141</v>
      </c>
      <c r="E547" s="226" t="s">
        <v>19</v>
      </c>
      <c r="F547" s="227" t="s">
        <v>456</v>
      </c>
      <c r="G547" s="224"/>
      <c r="H547" s="228">
        <v>5</v>
      </c>
      <c r="I547" s="229"/>
      <c r="J547" s="224"/>
      <c r="K547" s="224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141</v>
      </c>
      <c r="AU547" s="234" t="s">
        <v>82</v>
      </c>
      <c r="AV547" s="13" t="s">
        <v>82</v>
      </c>
      <c r="AW547" s="13" t="s">
        <v>34</v>
      </c>
      <c r="AX547" s="13" t="s">
        <v>72</v>
      </c>
      <c r="AY547" s="234" t="s">
        <v>130</v>
      </c>
    </row>
    <row r="548" s="14" customFormat="1">
      <c r="A548" s="14"/>
      <c r="B548" s="235"/>
      <c r="C548" s="236"/>
      <c r="D548" s="225" t="s">
        <v>141</v>
      </c>
      <c r="E548" s="237" t="s">
        <v>19</v>
      </c>
      <c r="F548" s="238" t="s">
        <v>143</v>
      </c>
      <c r="G548" s="236"/>
      <c r="H548" s="239">
        <v>5</v>
      </c>
      <c r="I548" s="240"/>
      <c r="J548" s="236"/>
      <c r="K548" s="236"/>
      <c r="L548" s="241"/>
      <c r="M548" s="242"/>
      <c r="N548" s="243"/>
      <c r="O548" s="243"/>
      <c r="P548" s="243"/>
      <c r="Q548" s="243"/>
      <c r="R548" s="243"/>
      <c r="S548" s="243"/>
      <c r="T548" s="24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5" t="s">
        <v>141</v>
      </c>
      <c r="AU548" s="245" t="s">
        <v>82</v>
      </c>
      <c r="AV548" s="14" t="s">
        <v>137</v>
      </c>
      <c r="AW548" s="14" t="s">
        <v>4</v>
      </c>
      <c r="AX548" s="14" t="s">
        <v>80</v>
      </c>
      <c r="AY548" s="245" t="s">
        <v>130</v>
      </c>
    </row>
    <row r="549" s="2" customFormat="1" ht="16.5" customHeight="1">
      <c r="A549" s="39"/>
      <c r="B549" s="40"/>
      <c r="C549" s="205" t="s">
        <v>790</v>
      </c>
      <c r="D549" s="205" t="s">
        <v>132</v>
      </c>
      <c r="E549" s="206" t="s">
        <v>791</v>
      </c>
      <c r="F549" s="207" t="s">
        <v>792</v>
      </c>
      <c r="G549" s="208" t="s">
        <v>338</v>
      </c>
      <c r="H549" s="209">
        <v>2</v>
      </c>
      <c r="I549" s="210"/>
      <c r="J549" s="211">
        <f>ROUND(I549*H549,2)</f>
        <v>0</v>
      </c>
      <c r="K549" s="207" t="s">
        <v>19</v>
      </c>
      <c r="L549" s="45"/>
      <c r="M549" s="212" t="s">
        <v>19</v>
      </c>
      <c r="N549" s="213" t="s">
        <v>43</v>
      </c>
      <c r="O549" s="85"/>
      <c r="P549" s="214">
        <f>O549*H549</f>
        <v>0</v>
      </c>
      <c r="Q549" s="214">
        <v>0.001</v>
      </c>
      <c r="R549" s="214">
        <f>Q549*H549</f>
        <v>0.002</v>
      </c>
      <c r="S549" s="214">
        <v>0.001</v>
      </c>
      <c r="T549" s="215">
        <f>S549*H549</f>
        <v>0.002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6" t="s">
        <v>137</v>
      </c>
      <c r="AT549" s="216" t="s">
        <v>132</v>
      </c>
      <c r="AU549" s="216" t="s">
        <v>82</v>
      </c>
      <c r="AY549" s="18" t="s">
        <v>130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8" t="s">
        <v>80</v>
      </c>
      <c r="BK549" s="217">
        <f>ROUND(I549*H549,2)</f>
        <v>0</v>
      </c>
      <c r="BL549" s="18" t="s">
        <v>137</v>
      </c>
      <c r="BM549" s="216" t="s">
        <v>793</v>
      </c>
    </row>
    <row r="550" s="2" customFormat="1">
      <c r="A550" s="39"/>
      <c r="B550" s="40"/>
      <c r="C550" s="41"/>
      <c r="D550" s="225" t="s">
        <v>275</v>
      </c>
      <c r="E550" s="41"/>
      <c r="F550" s="266" t="s">
        <v>340</v>
      </c>
      <c r="G550" s="41"/>
      <c r="H550" s="41"/>
      <c r="I550" s="220"/>
      <c r="J550" s="41"/>
      <c r="K550" s="41"/>
      <c r="L550" s="45"/>
      <c r="M550" s="221"/>
      <c r="N550" s="222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275</v>
      </c>
      <c r="AU550" s="18" t="s">
        <v>82</v>
      </c>
    </row>
    <row r="551" s="2" customFormat="1" ht="16.5" customHeight="1">
      <c r="A551" s="39"/>
      <c r="B551" s="40"/>
      <c r="C551" s="205" t="s">
        <v>794</v>
      </c>
      <c r="D551" s="205" t="s">
        <v>132</v>
      </c>
      <c r="E551" s="206" t="s">
        <v>795</v>
      </c>
      <c r="F551" s="207" t="s">
        <v>796</v>
      </c>
      <c r="G551" s="208" t="s">
        <v>338</v>
      </c>
      <c r="H551" s="209">
        <v>1</v>
      </c>
      <c r="I551" s="210"/>
      <c r="J551" s="211">
        <f>ROUND(I551*H551,2)</f>
        <v>0</v>
      </c>
      <c r="K551" s="207" t="s">
        <v>19</v>
      </c>
      <c r="L551" s="45"/>
      <c r="M551" s="212" t="s">
        <v>19</v>
      </c>
      <c r="N551" s="213" t="s">
        <v>43</v>
      </c>
      <c r="O551" s="85"/>
      <c r="P551" s="214">
        <f>O551*H551</f>
        <v>0</v>
      </c>
      <c r="Q551" s="214">
        <v>0.001</v>
      </c>
      <c r="R551" s="214">
        <f>Q551*H551</f>
        <v>0.001</v>
      </c>
      <c r="S551" s="214">
        <v>0.001</v>
      </c>
      <c r="T551" s="215">
        <f>S551*H551</f>
        <v>0.001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137</v>
      </c>
      <c r="AT551" s="216" t="s">
        <v>132</v>
      </c>
      <c r="AU551" s="216" t="s">
        <v>82</v>
      </c>
      <c r="AY551" s="18" t="s">
        <v>130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80</v>
      </c>
      <c r="BK551" s="217">
        <f>ROUND(I551*H551,2)</f>
        <v>0</v>
      </c>
      <c r="BL551" s="18" t="s">
        <v>137</v>
      </c>
      <c r="BM551" s="216" t="s">
        <v>797</v>
      </c>
    </row>
    <row r="552" s="2" customFormat="1">
      <c r="A552" s="39"/>
      <c r="B552" s="40"/>
      <c r="C552" s="41"/>
      <c r="D552" s="225" t="s">
        <v>275</v>
      </c>
      <c r="E552" s="41"/>
      <c r="F552" s="266" t="s">
        <v>340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275</v>
      </c>
      <c r="AU552" s="18" t="s">
        <v>82</v>
      </c>
    </row>
    <row r="553" s="2" customFormat="1" ht="16.5" customHeight="1">
      <c r="A553" s="39"/>
      <c r="B553" s="40"/>
      <c r="C553" s="205" t="s">
        <v>798</v>
      </c>
      <c r="D553" s="205" t="s">
        <v>132</v>
      </c>
      <c r="E553" s="206" t="s">
        <v>799</v>
      </c>
      <c r="F553" s="207" t="s">
        <v>800</v>
      </c>
      <c r="G553" s="208" t="s">
        <v>379</v>
      </c>
      <c r="H553" s="209">
        <v>1</v>
      </c>
      <c r="I553" s="210"/>
      <c r="J553" s="211">
        <f>ROUND(I553*H553,2)</f>
        <v>0</v>
      </c>
      <c r="K553" s="207" t="s">
        <v>19</v>
      </c>
      <c r="L553" s="45"/>
      <c r="M553" s="212" t="s">
        <v>19</v>
      </c>
      <c r="N553" s="213" t="s">
        <v>43</v>
      </c>
      <c r="O553" s="85"/>
      <c r="P553" s="214">
        <f>O553*H553</f>
        <v>0</v>
      </c>
      <c r="Q553" s="214">
        <v>0.001</v>
      </c>
      <c r="R553" s="214">
        <f>Q553*H553</f>
        <v>0.001</v>
      </c>
      <c r="S553" s="214">
        <v>0.001</v>
      </c>
      <c r="T553" s="215">
        <f>S553*H553</f>
        <v>0.001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6" t="s">
        <v>137</v>
      </c>
      <c r="AT553" s="216" t="s">
        <v>132</v>
      </c>
      <c r="AU553" s="216" t="s">
        <v>82</v>
      </c>
      <c r="AY553" s="18" t="s">
        <v>130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8" t="s">
        <v>80</v>
      </c>
      <c r="BK553" s="217">
        <f>ROUND(I553*H553,2)</f>
        <v>0</v>
      </c>
      <c r="BL553" s="18" t="s">
        <v>137</v>
      </c>
      <c r="BM553" s="216" t="s">
        <v>801</v>
      </c>
    </row>
    <row r="554" s="2" customFormat="1">
      <c r="A554" s="39"/>
      <c r="B554" s="40"/>
      <c r="C554" s="41"/>
      <c r="D554" s="225" t="s">
        <v>275</v>
      </c>
      <c r="E554" s="41"/>
      <c r="F554" s="266" t="s">
        <v>340</v>
      </c>
      <c r="G554" s="41"/>
      <c r="H554" s="41"/>
      <c r="I554" s="220"/>
      <c r="J554" s="41"/>
      <c r="K554" s="41"/>
      <c r="L554" s="45"/>
      <c r="M554" s="221"/>
      <c r="N554" s="222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275</v>
      </c>
      <c r="AU554" s="18" t="s">
        <v>82</v>
      </c>
    </row>
    <row r="555" s="12" customFormat="1" ht="22.8" customHeight="1">
      <c r="A555" s="12"/>
      <c r="B555" s="189"/>
      <c r="C555" s="190"/>
      <c r="D555" s="191" t="s">
        <v>71</v>
      </c>
      <c r="E555" s="203" t="s">
        <v>341</v>
      </c>
      <c r="F555" s="203" t="s">
        <v>342</v>
      </c>
      <c r="G555" s="190"/>
      <c r="H555" s="190"/>
      <c r="I555" s="193"/>
      <c r="J555" s="204">
        <f>BK555</f>
        <v>0</v>
      </c>
      <c r="K555" s="190"/>
      <c r="L555" s="195"/>
      <c r="M555" s="196"/>
      <c r="N555" s="197"/>
      <c r="O555" s="197"/>
      <c r="P555" s="198">
        <f>SUM(P556:P565)</f>
        <v>0</v>
      </c>
      <c r="Q555" s="197"/>
      <c r="R555" s="198">
        <f>SUM(R556:R565)</f>
        <v>0</v>
      </c>
      <c r="S555" s="197"/>
      <c r="T555" s="199">
        <f>SUM(T556:T565)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0" t="s">
        <v>80</v>
      </c>
      <c r="AT555" s="201" t="s">
        <v>71</v>
      </c>
      <c r="AU555" s="201" t="s">
        <v>80</v>
      </c>
      <c r="AY555" s="200" t="s">
        <v>130</v>
      </c>
      <c r="BK555" s="202">
        <f>SUM(BK556:BK565)</f>
        <v>0</v>
      </c>
    </row>
    <row r="556" s="2" customFormat="1" ht="24.15" customHeight="1">
      <c r="A556" s="39"/>
      <c r="B556" s="40"/>
      <c r="C556" s="205" t="s">
        <v>802</v>
      </c>
      <c r="D556" s="205" t="s">
        <v>132</v>
      </c>
      <c r="E556" s="206" t="s">
        <v>344</v>
      </c>
      <c r="F556" s="207" t="s">
        <v>345</v>
      </c>
      <c r="G556" s="208" t="s">
        <v>151</v>
      </c>
      <c r="H556" s="209">
        <v>20.608000000000001</v>
      </c>
      <c r="I556" s="210"/>
      <c r="J556" s="211">
        <f>ROUND(I556*H556,2)</f>
        <v>0</v>
      </c>
      <c r="K556" s="207" t="s">
        <v>136</v>
      </c>
      <c r="L556" s="45"/>
      <c r="M556" s="212" t="s">
        <v>19</v>
      </c>
      <c r="N556" s="213" t="s">
        <v>43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137</v>
      </c>
      <c r="AT556" s="216" t="s">
        <v>132</v>
      </c>
      <c r="AU556" s="216" t="s">
        <v>82</v>
      </c>
      <c r="AY556" s="18" t="s">
        <v>130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80</v>
      </c>
      <c r="BK556" s="217">
        <f>ROUND(I556*H556,2)</f>
        <v>0</v>
      </c>
      <c r="BL556" s="18" t="s">
        <v>137</v>
      </c>
      <c r="BM556" s="216" t="s">
        <v>803</v>
      </c>
    </row>
    <row r="557" s="2" customFormat="1">
      <c r="A557" s="39"/>
      <c r="B557" s="40"/>
      <c r="C557" s="41"/>
      <c r="D557" s="218" t="s">
        <v>139</v>
      </c>
      <c r="E557" s="41"/>
      <c r="F557" s="219" t="s">
        <v>347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139</v>
      </c>
      <c r="AU557" s="18" t="s">
        <v>82</v>
      </c>
    </row>
    <row r="558" s="2" customFormat="1" ht="21.75" customHeight="1">
      <c r="A558" s="39"/>
      <c r="B558" s="40"/>
      <c r="C558" s="205" t="s">
        <v>804</v>
      </c>
      <c r="D558" s="205" t="s">
        <v>132</v>
      </c>
      <c r="E558" s="206" t="s">
        <v>349</v>
      </c>
      <c r="F558" s="207" t="s">
        <v>350</v>
      </c>
      <c r="G558" s="208" t="s">
        <v>151</v>
      </c>
      <c r="H558" s="209">
        <v>20.608000000000001</v>
      </c>
      <c r="I558" s="210"/>
      <c r="J558" s="211">
        <f>ROUND(I558*H558,2)</f>
        <v>0</v>
      </c>
      <c r="K558" s="207" t="s">
        <v>136</v>
      </c>
      <c r="L558" s="45"/>
      <c r="M558" s="212" t="s">
        <v>19</v>
      </c>
      <c r="N558" s="213" t="s">
        <v>43</v>
      </c>
      <c r="O558" s="85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137</v>
      </c>
      <c r="AT558" s="216" t="s">
        <v>132</v>
      </c>
      <c r="AU558" s="216" t="s">
        <v>82</v>
      </c>
      <c r="AY558" s="18" t="s">
        <v>130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80</v>
      </c>
      <c r="BK558" s="217">
        <f>ROUND(I558*H558,2)</f>
        <v>0</v>
      </c>
      <c r="BL558" s="18" t="s">
        <v>137</v>
      </c>
      <c r="BM558" s="216" t="s">
        <v>805</v>
      </c>
    </row>
    <row r="559" s="2" customFormat="1">
      <c r="A559" s="39"/>
      <c r="B559" s="40"/>
      <c r="C559" s="41"/>
      <c r="D559" s="218" t="s">
        <v>139</v>
      </c>
      <c r="E559" s="41"/>
      <c r="F559" s="219" t="s">
        <v>352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139</v>
      </c>
      <c r="AU559" s="18" t="s">
        <v>82</v>
      </c>
    </row>
    <row r="560" s="2" customFormat="1" ht="24.15" customHeight="1">
      <c r="A560" s="39"/>
      <c r="B560" s="40"/>
      <c r="C560" s="205" t="s">
        <v>806</v>
      </c>
      <c r="D560" s="205" t="s">
        <v>132</v>
      </c>
      <c r="E560" s="206" t="s">
        <v>354</v>
      </c>
      <c r="F560" s="207" t="s">
        <v>355</v>
      </c>
      <c r="G560" s="208" t="s">
        <v>151</v>
      </c>
      <c r="H560" s="209">
        <v>41.216000000000001</v>
      </c>
      <c r="I560" s="210"/>
      <c r="J560" s="211">
        <f>ROUND(I560*H560,2)</f>
        <v>0</v>
      </c>
      <c r="K560" s="207" t="s">
        <v>136</v>
      </c>
      <c r="L560" s="45"/>
      <c r="M560" s="212" t="s">
        <v>19</v>
      </c>
      <c r="N560" s="213" t="s">
        <v>43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137</v>
      </c>
      <c r="AT560" s="216" t="s">
        <v>132</v>
      </c>
      <c r="AU560" s="216" t="s">
        <v>82</v>
      </c>
      <c r="AY560" s="18" t="s">
        <v>130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80</v>
      </c>
      <c r="BK560" s="217">
        <f>ROUND(I560*H560,2)</f>
        <v>0</v>
      </c>
      <c r="BL560" s="18" t="s">
        <v>137</v>
      </c>
      <c r="BM560" s="216" t="s">
        <v>807</v>
      </c>
    </row>
    <row r="561" s="2" customFormat="1">
      <c r="A561" s="39"/>
      <c r="B561" s="40"/>
      <c r="C561" s="41"/>
      <c r="D561" s="218" t="s">
        <v>139</v>
      </c>
      <c r="E561" s="41"/>
      <c r="F561" s="219" t="s">
        <v>357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139</v>
      </c>
      <c r="AU561" s="18" t="s">
        <v>82</v>
      </c>
    </row>
    <row r="562" s="2" customFormat="1">
      <c r="A562" s="39"/>
      <c r="B562" s="40"/>
      <c r="C562" s="41"/>
      <c r="D562" s="225" t="s">
        <v>275</v>
      </c>
      <c r="E562" s="41"/>
      <c r="F562" s="266" t="s">
        <v>358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275</v>
      </c>
      <c r="AU562" s="18" t="s">
        <v>82</v>
      </c>
    </row>
    <row r="563" s="13" customFormat="1">
      <c r="A563" s="13"/>
      <c r="B563" s="223"/>
      <c r="C563" s="224"/>
      <c r="D563" s="225" t="s">
        <v>141</v>
      </c>
      <c r="E563" s="226" t="s">
        <v>19</v>
      </c>
      <c r="F563" s="227" t="s">
        <v>808</v>
      </c>
      <c r="G563" s="224"/>
      <c r="H563" s="228">
        <v>41.216000000000001</v>
      </c>
      <c r="I563" s="229"/>
      <c r="J563" s="224"/>
      <c r="K563" s="224"/>
      <c r="L563" s="230"/>
      <c r="M563" s="231"/>
      <c r="N563" s="232"/>
      <c r="O563" s="232"/>
      <c r="P563" s="232"/>
      <c r="Q563" s="232"/>
      <c r="R563" s="232"/>
      <c r="S563" s="232"/>
      <c r="T563" s="23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4" t="s">
        <v>141</v>
      </c>
      <c r="AU563" s="234" t="s">
        <v>82</v>
      </c>
      <c r="AV563" s="13" t="s">
        <v>82</v>
      </c>
      <c r="AW563" s="13" t="s">
        <v>34</v>
      </c>
      <c r="AX563" s="13" t="s">
        <v>80</v>
      </c>
      <c r="AY563" s="234" t="s">
        <v>130</v>
      </c>
    </row>
    <row r="564" s="2" customFormat="1" ht="24.15" customHeight="1">
      <c r="A564" s="39"/>
      <c r="B564" s="40"/>
      <c r="C564" s="205" t="s">
        <v>809</v>
      </c>
      <c r="D564" s="205" t="s">
        <v>132</v>
      </c>
      <c r="E564" s="206" t="s">
        <v>361</v>
      </c>
      <c r="F564" s="207" t="s">
        <v>362</v>
      </c>
      <c r="G564" s="208" t="s">
        <v>151</v>
      </c>
      <c r="H564" s="209">
        <v>20.608000000000001</v>
      </c>
      <c r="I564" s="210"/>
      <c r="J564" s="211">
        <f>ROUND(I564*H564,2)</f>
        <v>0</v>
      </c>
      <c r="K564" s="207" t="s">
        <v>136</v>
      </c>
      <c r="L564" s="45"/>
      <c r="M564" s="212" t="s">
        <v>19</v>
      </c>
      <c r="N564" s="213" t="s">
        <v>43</v>
      </c>
      <c r="O564" s="85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137</v>
      </c>
      <c r="AT564" s="216" t="s">
        <v>132</v>
      </c>
      <c r="AU564" s="216" t="s">
        <v>82</v>
      </c>
      <c r="AY564" s="18" t="s">
        <v>130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80</v>
      </c>
      <c r="BK564" s="217">
        <f>ROUND(I564*H564,2)</f>
        <v>0</v>
      </c>
      <c r="BL564" s="18" t="s">
        <v>137</v>
      </c>
      <c r="BM564" s="216" t="s">
        <v>810</v>
      </c>
    </row>
    <row r="565" s="2" customFormat="1">
      <c r="A565" s="39"/>
      <c r="B565" s="40"/>
      <c r="C565" s="41"/>
      <c r="D565" s="218" t="s">
        <v>139</v>
      </c>
      <c r="E565" s="41"/>
      <c r="F565" s="219" t="s">
        <v>364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139</v>
      </c>
      <c r="AU565" s="18" t="s">
        <v>82</v>
      </c>
    </row>
    <row r="566" s="12" customFormat="1" ht="22.8" customHeight="1">
      <c r="A566" s="12"/>
      <c r="B566" s="189"/>
      <c r="C566" s="190"/>
      <c r="D566" s="191" t="s">
        <v>71</v>
      </c>
      <c r="E566" s="203" t="s">
        <v>365</v>
      </c>
      <c r="F566" s="203" t="s">
        <v>366</v>
      </c>
      <c r="G566" s="190"/>
      <c r="H566" s="190"/>
      <c r="I566" s="193"/>
      <c r="J566" s="204">
        <f>BK566</f>
        <v>0</v>
      </c>
      <c r="K566" s="190"/>
      <c r="L566" s="195"/>
      <c r="M566" s="196"/>
      <c r="N566" s="197"/>
      <c r="O566" s="197"/>
      <c r="P566" s="198">
        <f>SUM(P567:P568)</f>
        <v>0</v>
      </c>
      <c r="Q566" s="197"/>
      <c r="R566" s="198">
        <f>SUM(R567:R568)</f>
        <v>0</v>
      </c>
      <c r="S566" s="197"/>
      <c r="T566" s="199">
        <f>SUM(T567:T568)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00" t="s">
        <v>80</v>
      </c>
      <c r="AT566" s="201" t="s">
        <v>71</v>
      </c>
      <c r="AU566" s="201" t="s">
        <v>80</v>
      </c>
      <c r="AY566" s="200" t="s">
        <v>130</v>
      </c>
      <c r="BK566" s="202">
        <f>SUM(BK567:BK568)</f>
        <v>0</v>
      </c>
    </row>
    <row r="567" s="2" customFormat="1" ht="33" customHeight="1">
      <c r="A567" s="39"/>
      <c r="B567" s="40"/>
      <c r="C567" s="205" t="s">
        <v>811</v>
      </c>
      <c r="D567" s="205" t="s">
        <v>132</v>
      </c>
      <c r="E567" s="206" t="s">
        <v>812</v>
      </c>
      <c r="F567" s="207" t="s">
        <v>813</v>
      </c>
      <c r="G567" s="208" t="s">
        <v>151</v>
      </c>
      <c r="H567" s="209">
        <v>39.307000000000002</v>
      </c>
      <c r="I567" s="210"/>
      <c r="J567" s="211">
        <f>ROUND(I567*H567,2)</f>
        <v>0</v>
      </c>
      <c r="K567" s="207" t="s">
        <v>136</v>
      </c>
      <c r="L567" s="45"/>
      <c r="M567" s="212" t="s">
        <v>19</v>
      </c>
      <c r="N567" s="213" t="s">
        <v>43</v>
      </c>
      <c r="O567" s="85"/>
      <c r="P567" s="214">
        <f>O567*H567</f>
        <v>0</v>
      </c>
      <c r="Q567" s="214">
        <v>0</v>
      </c>
      <c r="R567" s="214">
        <f>Q567*H567</f>
        <v>0</v>
      </c>
      <c r="S567" s="214">
        <v>0</v>
      </c>
      <c r="T567" s="21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6" t="s">
        <v>137</v>
      </c>
      <c r="AT567" s="216" t="s">
        <v>132</v>
      </c>
      <c r="AU567" s="216" t="s">
        <v>82</v>
      </c>
      <c r="AY567" s="18" t="s">
        <v>130</v>
      </c>
      <c r="BE567" s="217">
        <f>IF(N567="základní",J567,0)</f>
        <v>0</v>
      </c>
      <c r="BF567" s="217">
        <f>IF(N567="snížená",J567,0)</f>
        <v>0</v>
      </c>
      <c r="BG567" s="217">
        <f>IF(N567="zákl. přenesená",J567,0)</f>
        <v>0</v>
      </c>
      <c r="BH567" s="217">
        <f>IF(N567="sníž. přenesená",J567,0)</f>
        <v>0</v>
      </c>
      <c r="BI567" s="217">
        <f>IF(N567="nulová",J567,0)</f>
        <v>0</v>
      </c>
      <c r="BJ567" s="18" t="s">
        <v>80</v>
      </c>
      <c r="BK567" s="217">
        <f>ROUND(I567*H567,2)</f>
        <v>0</v>
      </c>
      <c r="BL567" s="18" t="s">
        <v>137</v>
      </c>
      <c r="BM567" s="216" t="s">
        <v>814</v>
      </c>
    </row>
    <row r="568" s="2" customFormat="1">
      <c r="A568" s="39"/>
      <c r="B568" s="40"/>
      <c r="C568" s="41"/>
      <c r="D568" s="218" t="s">
        <v>139</v>
      </c>
      <c r="E568" s="41"/>
      <c r="F568" s="219" t="s">
        <v>815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139</v>
      </c>
      <c r="AU568" s="18" t="s">
        <v>82</v>
      </c>
    </row>
    <row r="569" s="12" customFormat="1" ht="25.92" customHeight="1">
      <c r="A569" s="12"/>
      <c r="B569" s="189"/>
      <c r="C569" s="190"/>
      <c r="D569" s="191" t="s">
        <v>71</v>
      </c>
      <c r="E569" s="192" t="s">
        <v>372</v>
      </c>
      <c r="F569" s="192" t="s">
        <v>373</v>
      </c>
      <c r="G569" s="190"/>
      <c r="H569" s="190"/>
      <c r="I569" s="193"/>
      <c r="J569" s="194">
        <f>BK569</f>
        <v>0</v>
      </c>
      <c r="K569" s="190"/>
      <c r="L569" s="195"/>
      <c r="M569" s="196"/>
      <c r="N569" s="197"/>
      <c r="O569" s="197"/>
      <c r="P569" s="198">
        <f>P570+P587+P596+P605+P649+P686+P745</f>
        <v>0</v>
      </c>
      <c r="Q569" s="197"/>
      <c r="R569" s="198">
        <f>R570+R587+R596+R605+R649+R686+R745</f>
        <v>1.0112568854545001</v>
      </c>
      <c r="S569" s="197"/>
      <c r="T569" s="199">
        <f>T570+T587+T596+T605+T649+T686+T745</f>
        <v>0.66574800000000001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00" t="s">
        <v>82</v>
      </c>
      <c r="AT569" s="201" t="s">
        <v>71</v>
      </c>
      <c r="AU569" s="201" t="s">
        <v>72</v>
      </c>
      <c r="AY569" s="200" t="s">
        <v>130</v>
      </c>
      <c r="BK569" s="202">
        <f>BK570+BK587+BK596+BK605+BK649+BK686+BK745</f>
        <v>0</v>
      </c>
    </row>
    <row r="570" s="12" customFormat="1" ht="22.8" customHeight="1">
      <c r="A570" s="12"/>
      <c r="B570" s="189"/>
      <c r="C570" s="190"/>
      <c r="D570" s="191" t="s">
        <v>71</v>
      </c>
      <c r="E570" s="203" t="s">
        <v>816</v>
      </c>
      <c r="F570" s="203" t="s">
        <v>817</v>
      </c>
      <c r="G570" s="190"/>
      <c r="H570" s="190"/>
      <c r="I570" s="193"/>
      <c r="J570" s="204">
        <f>BK570</f>
        <v>0</v>
      </c>
      <c r="K570" s="190"/>
      <c r="L570" s="195"/>
      <c r="M570" s="196"/>
      <c r="N570" s="197"/>
      <c r="O570" s="197"/>
      <c r="P570" s="198">
        <f>SUM(P571:P586)</f>
        <v>0</v>
      </c>
      <c r="Q570" s="197"/>
      <c r="R570" s="198">
        <f>SUM(R571:R586)</f>
        <v>0.16201499999999999</v>
      </c>
      <c r="S570" s="197"/>
      <c r="T570" s="199">
        <f>SUM(T571:T586)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00" t="s">
        <v>82</v>
      </c>
      <c r="AT570" s="201" t="s">
        <v>71</v>
      </c>
      <c r="AU570" s="201" t="s">
        <v>80</v>
      </c>
      <c r="AY570" s="200" t="s">
        <v>130</v>
      </c>
      <c r="BK570" s="202">
        <f>SUM(BK571:BK586)</f>
        <v>0</v>
      </c>
    </row>
    <row r="571" s="2" customFormat="1" ht="24.15" customHeight="1">
      <c r="A571" s="39"/>
      <c r="B571" s="40"/>
      <c r="C571" s="205" t="s">
        <v>818</v>
      </c>
      <c r="D571" s="205" t="s">
        <v>132</v>
      </c>
      <c r="E571" s="206" t="s">
        <v>819</v>
      </c>
      <c r="F571" s="207" t="s">
        <v>820</v>
      </c>
      <c r="G571" s="208" t="s">
        <v>170</v>
      </c>
      <c r="H571" s="209">
        <v>46.289999999999999</v>
      </c>
      <c r="I571" s="210"/>
      <c r="J571" s="211">
        <f>ROUND(I571*H571,2)</f>
        <v>0</v>
      </c>
      <c r="K571" s="207" t="s">
        <v>136</v>
      </c>
      <c r="L571" s="45"/>
      <c r="M571" s="212" t="s">
        <v>19</v>
      </c>
      <c r="N571" s="213" t="s">
        <v>43</v>
      </c>
      <c r="O571" s="85"/>
      <c r="P571" s="214">
        <f>O571*H571</f>
        <v>0</v>
      </c>
      <c r="Q571" s="214">
        <v>0.0035000000000000001</v>
      </c>
      <c r="R571" s="214">
        <f>Q571*H571</f>
        <v>0.16201499999999999</v>
      </c>
      <c r="S571" s="214">
        <v>0</v>
      </c>
      <c r="T571" s="21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6" t="s">
        <v>230</v>
      </c>
      <c r="AT571" s="216" t="s">
        <v>132</v>
      </c>
      <c r="AU571" s="216" t="s">
        <v>82</v>
      </c>
      <c r="AY571" s="18" t="s">
        <v>130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80</v>
      </c>
      <c r="BK571" s="217">
        <f>ROUND(I571*H571,2)</f>
        <v>0</v>
      </c>
      <c r="BL571" s="18" t="s">
        <v>230</v>
      </c>
      <c r="BM571" s="216" t="s">
        <v>821</v>
      </c>
    </row>
    <row r="572" s="2" customFormat="1">
      <c r="A572" s="39"/>
      <c r="B572" s="40"/>
      <c r="C572" s="41"/>
      <c r="D572" s="218" t="s">
        <v>139</v>
      </c>
      <c r="E572" s="41"/>
      <c r="F572" s="219" t="s">
        <v>822</v>
      </c>
      <c r="G572" s="41"/>
      <c r="H572" s="41"/>
      <c r="I572" s="220"/>
      <c r="J572" s="41"/>
      <c r="K572" s="41"/>
      <c r="L572" s="45"/>
      <c r="M572" s="221"/>
      <c r="N572" s="222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139</v>
      </c>
      <c r="AU572" s="18" t="s">
        <v>82</v>
      </c>
    </row>
    <row r="573" s="2" customFormat="1">
      <c r="A573" s="39"/>
      <c r="B573" s="40"/>
      <c r="C573" s="41"/>
      <c r="D573" s="225" t="s">
        <v>275</v>
      </c>
      <c r="E573" s="41"/>
      <c r="F573" s="266" t="s">
        <v>823</v>
      </c>
      <c r="G573" s="41"/>
      <c r="H573" s="41"/>
      <c r="I573" s="220"/>
      <c r="J573" s="41"/>
      <c r="K573" s="41"/>
      <c r="L573" s="45"/>
      <c r="M573" s="221"/>
      <c r="N573" s="222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275</v>
      </c>
      <c r="AU573" s="18" t="s">
        <v>82</v>
      </c>
    </row>
    <row r="574" s="15" customFormat="1">
      <c r="A574" s="15"/>
      <c r="B574" s="246"/>
      <c r="C574" s="247"/>
      <c r="D574" s="225" t="s">
        <v>141</v>
      </c>
      <c r="E574" s="248" t="s">
        <v>19</v>
      </c>
      <c r="F574" s="249" t="s">
        <v>523</v>
      </c>
      <c r="G574" s="247"/>
      <c r="H574" s="248" t="s">
        <v>19</v>
      </c>
      <c r="I574" s="250"/>
      <c r="J574" s="247"/>
      <c r="K574" s="247"/>
      <c r="L574" s="251"/>
      <c r="M574" s="252"/>
      <c r="N574" s="253"/>
      <c r="O574" s="253"/>
      <c r="P574" s="253"/>
      <c r="Q574" s="253"/>
      <c r="R574" s="253"/>
      <c r="S574" s="253"/>
      <c r="T574" s="254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5" t="s">
        <v>141</v>
      </c>
      <c r="AU574" s="255" t="s">
        <v>82</v>
      </c>
      <c r="AV574" s="15" t="s">
        <v>80</v>
      </c>
      <c r="AW574" s="15" t="s">
        <v>34</v>
      </c>
      <c r="AX574" s="15" t="s">
        <v>72</v>
      </c>
      <c r="AY574" s="255" t="s">
        <v>130</v>
      </c>
    </row>
    <row r="575" s="13" customFormat="1">
      <c r="A575" s="13"/>
      <c r="B575" s="223"/>
      <c r="C575" s="224"/>
      <c r="D575" s="225" t="s">
        <v>141</v>
      </c>
      <c r="E575" s="226" t="s">
        <v>19</v>
      </c>
      <c r="F575" s="227" t="s">
        <v>524</v>
      </c>
      <c r="G575" s="224"/>
      <c r="H575" s="228">
        <v>6.6689999999999996</v>
      </c>
      <c r="I575" s="229"/>
      <c r="J575" s="224"/>
      <c r="K575" s="224"/>
      <c r="L575" s="230"/>
      <c r="M575" s="231"/>
      <c r="N575" s="232"/>
      <c r="O575" s="232"/>
      <c r="P575" s="232"/>
      <c r="Q575" s="232"/>
      <c r="R575" s="232"/>
      <c r="S575" s="232"/>
      <c r="T575" s="23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4" t="s">
        <v>141</v>
      </c>
      <c r="AU575" s="234" t="s">
        <v>82</v>
      </c>
      <c r="AV575" s="13" t="s">
        <v>82</v>
      </c>
      <c r="AW575" s="13" t="s">
        <v>34</v>
      </c>
      <c r="AX575" s="13" t="s">
        <v>72</v>
      </c>
      <c r="AY575" s="234" t="s">
        <v>130</v>
      </c>
    </row>
    <row r="576" s="15" customFormat="1">
      <c r="A576" s="15"/>
      <c r="B576" s="246"/>
      <c r="C576" s="247"/>
      <c r="D576" s="225" t="s">
        <v>141</v>
      </c>
      <c r="E576" s="248" t="s">
        <v>19</v>
      </c>
      <c r="F576" s="249" t="s">
        <v>525</v>
      </c>
      <c r="G576" s="247"/>
      <c r="H576" s="248" t="s">
        <v>19</v>
      </c>
      <c r="I576" s="250"/>
      <c r="J576" s="247"/>
      <c r="K576" s="247"/>
      <c r="L576" s="251"/>
      <c r="M576" s="252"/>
      <c r="N576" s="253"/>
      <c r="O576" s="253"/>
      <c r="P576" s="253"/>
      <c r="Q576" s="253"/>
      <c r="R576" s="253"/>
      <c r="S576" s="253"/>
      <c r="T576" s="254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5" t="s">
        <v>141</v>
      </c>
      <c r="AU576" s="255" t="s">
        <v>82</v>
      </c>
      <c r="AV576" s="15" t="s">
        <v>80</v>
      </c>
      <c r="AW576" s="15" t="s">
        <v>34</v>
      </c>
      <c r="AX576" s="15" t="s">
        <v>72</v>
      </c>
      <c r="AY576" s="255" t="s">
        <v>130</v>
      </c>
    </row>
    <row r="577" s="15" customFormat="1">
      <c r="A577" s="15"/>
      <c r="B577" s="246"/>
      <c r="C577" s="247"/>
      <c r="D577" s="225" t="s">
        <v>141</v>
      </c>
      <c r="E577" s="248" t="s">
        <v>19</v>
      </c>
      <c r="F577" s="249" t="s">
        <v>526</v>
      </c>
      <c r="G577" s="247"/>
      <c r="H577" s="248" t="s">
        <v>19</v>
      </c>
      <c r="I577" s="250"/>
      <c r="J577" s="247"/>
      <c r="K577" s="247"/>
      <c r="L577" s="251"/>
      <c r="M577" s="252"/>
      <c r="N577" s="253"/>
      <c r="O577" s="253"/>
      <c r="P577" s="253"/>
      <c r="Q577" s="253"/>
      <c r="R577" s="253"/>
      <c r="S577" s="253"/>
      <c r="T577" s="254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5" t="s">
        <v>141</v>
      </c>
      <c r="AU577" s="255" t="s">
        <v>82</v>
      </c>
      <c r="AV577" s="15" t="s">
        <v>80</v>
      </c>
      <c r="AW577" s="15" t="s">
        <v>34</v>
      </c>
      <c r="AX577" s="15" t="s">
        <v>72</v>
      </c>
      <c r="AY577" s="255" t="s">
        <v>130</v>
      </c>
    </row>
    <row r="578" s="13" customFormat="1">
      <c r="A578" s="13"/>
      <c r="B578" s="223"/>
      <c r="C578" s="224"/>
      <c r="D578" s="225" t="s">
        <v>141</v>
      </c>
      <c r="E578" s="226" t="s">
        <v>19</v>
      </c>
      <c r="F578" s="227" t="s">
        <v>527</v>
      </c>
      <c r="G578" s="224"/>
      <c r="H578" s="228">
        <v>5.8799999999999999</v>
      </c>
      <c r="I578" s="229"/>
      <c r="J578" s="224"/>
      <c r="K578" s="224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141</v>
      </c>
      <c r="AU578" s="234" t="s">
        <v>82</v>
      </c>
      <c r="AV578" s="13" t="s">
        <v>82</v>
      </c>
      <c r="AW578" s="13" t="s">
        <v>34</v>
      </c>
      <c r="AX578" s="13" t="s">
        <v>72</v>
      </c>
      <c r="AY578" s="234" t="s">
        <v>130</v>
      </c>
    </row>
    <row r="579" s="15" customFormat="1">
      <c r="A579" s="15"/>
      <c r="B579" s="246"/>
      <c r="C579" s="247"/>
      <c r="D579" s="225" t="s">
        <v>141</v>
      </c>
      <c r="E579" s="248" t="s">
        <v>19</v>
      </c>
      <c r="F579" s="249" t="s">
        <v>528</v>
      </c>
      <c r="G579" s="247"/>
      <c r="H579" s="248" t="s">
        <v>19</v>
      </c>
      <c r="I579" s="250"/>
      <c r="J579" s="247"/>
      <c r="K579" s="247"/>
      <c r="L579" s="251"/>
      <c r="M579" s="252"/>
      <c r="N579" s="253"/>
      <c r="O579" s="253"/>
      <c r="P579" s="253"/>
      <c r="Q579" s="253"/>
      <c r="R579" s="253"/>
      <c r="S579" s="253"/>
      <c r="T579" s="254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55" t="s">
        <v>141</v>
      </c>
      <c r="AU579" s="255" t="s">
        <v>82</v>
      </c>
      <c r="AV579" s="15" t="s">
        <v>80</v>
      </c>
      <c r="AW579" s="15" t="s">
        <v>34</v>
      </c>
      <c r="AX579" s="15" t="s">
        <v>72</v>
      </c>
      <c r="AY579" s="255" t="s">
        <v>130</v>
      </c>
    </row>
    <row r="580" s="13" customFormat="1">
      <c r="A580" s="13"/>
      <c r="B580" s="223"/>
      <c r="C580" s="224"/>
      <c r="D580" s="225" t="s">
        <v>141</v>
      </c>
      <c r="E580" s="226" t="s">
        <v>19</v>
      </c>
      <c r="F580" s="227" t="s">
        <v>529</v>
      </c>
      <c r="G580" s="224"/>
      <c r="H580" s="228">
        <v>15.882</v>
      </c>
      <c r="I580" s="229"/>
      <c r="J580" s="224"/>
      <c r="K580" s="224"/>
      <c r="L580" s="230"/>
      <c r="M580" s="231"/>
      <c r="N580" s="232"/>
      <c r="O580" s="232"/>
      <c r="P580" s="232"/>
      <c r="Q580" s="232"/>
      <c r="R580" s="232"/>
      <c r="S580" s="232"/>
      <c r="T580" s="23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4" t="s">
        <v>141</v>
      </c>
      <c r="AU580" s="234" t="s">
        <v>82</v>
      </c>
      <c r="AV580" s="13" t="s">
        <v>82</v>
      </c>
      <c r="AW580" s="13" t="s">
        <v>34</v>
      </c>
      <c r="AX580" s="13" t="s">
        <v>72</v>
      </c>
      <c r="AY580" s="234" t="s">
        <v>130</v>
      </c>
    </row>
    <row r="581" s="15" customFormat="1">
      <c r="A581" s="15"/>
      <c r="B581" s="246"/>
      <c r="C581" s="247"/>
      <c r="D581" s="225" t="s">
        <v>141</v>
      </c>
      <c r="E581" s="248" t="s">
        <v>19</v>
      </c>
      <c r="F581" s="249" t="s">
        <v>530</v>
      </c>
      <c r="G581" s="247"/>
      <c r="H581" s="248" t="s">
        <v>19</v>
      </c>
      <c r="I581" s="250"/>
      <c r="J581" s="247"/>
      <c r="K581" s="247"/>
      <c r="L581" s="251"/>
      <c r="M581" s="252"/>
      <c r="N581" s="253"/>
      <c r="O581" s="253"/>
      <c r="P581" s="253"/>
      <c r="Q581" s="253"/>
      <c r="R581" s="253"/>
      <c r="S581" s="253"/>
      <c r="T581" s="254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5" t="s">
        <v>141</v>
      </c>
      <c r="AU581" s="255" t="s">
        <v>82</v>
      </c>
      <c r="AV581" s="15" t="s">
        <v>80</v>
      </c>
      <c r="AW581" s="15" t="s">
        <v>34</v>
      </c>
      <c r="AX581" s="15" t="s">
        <v>72</v>
      </c>
      <c r="AY581" s="255" t="s">
        <v>130</v>
      </c>
    </row>
    <row r="582" s="13" customFormat="1">
      <c r="A582" s="13"/>
      <c r="B582" s="223"/>
      <c r="C582" s="224"/>
      <c r="D582" s="225" t="s">
        <v>141</v>
      </c>
      <c r="E582" s="226" t="s">
        <v>19</v>
      </c>
      <c r="F582" s="227" t="s">
        <v>531</v>
      </c>
      <c r="G582" s="224"/>
      <c r="H582" s="228">
        <v>10.285</v>
      </c>
      <c r="I582" s="229"/>
      <c r="J582" s="224"/>
      <c r="K582" s="224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141</v>
      </c>
      <c r="AU582" s="234" t="s">
        <v>82</v>
      </c>
      <c r="AV582" s="13" t="s">
        <v>82</v>
      </c>
      <c r="AW582" s="13" t="s">
        <v>34</v>
      </c>
      <c r="AX582" s="13" t="s">
        <v>72</v>
      </c>
      <c r="AY582" s="234" t="s">
        <v>130</v>
      </c>
    </row>
    <row r="583" s="13" customFormat="1">
      <c r="A583" s="13"/>
      <c r="B583" s="223"/>
      <c r="C583" s="224"/>
      <c r="D583" s="225" t="s">
        <v>141</v>
      </c>
      <c r="E583" s="226" t="s">
        <v>19</v>
      </c>
      <c r="F583" s="227" t="s">
        <v>532</v>
      </c>
      <c r="G583" s="224"/>
      <c r="H583" s="228">
        <v>7.5739999999999998</v>
      </c>
      <c r="I583" s="229"/>
      <c r="J583" s="224"/>
      <c r="K583" s="224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141</v>
      </c>
      <c r="AU583" s="234" t="s">
        <v>82</v>
      </c>
      <c r="AV583" s="13" t="s">
        <v>82</v>
      </c>
      <c r="AW583" s="13" t="s">
        <v>34</v>
      </c>
      <c r="AX583" s="13" t="s">
        <v>72</v>
      </c>
      <c r="AY583" s="234" t="s">
        <v>130</v>
      </c>
    </row>
    <row r="584" s="14" customFormat="1">
      <c r="A584" s="14"/>
      <c r="B584" s="235"/>
      <c r="C584" s="236"/>
      <c r="D584" s="225" t="s">
        <v>141</v>
      </c>
      <c r="E584" s="237" t="s">
        <v>19</v>
      </c>
      <c r="F584" s="238" t="s">
        <v>143</v>
      </c>
      <c r="G584" s="236"/>
      <c r="H584" s="239">
        <v>46.289999999999992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5" t="s">
        <v>141</v>
      </c>
      <c r="AU584" s="245" t="s">
        <v>82</v>
      </c>
      <c r="AV584" s="14" t="s">
        <v>137</v>
      </c>
      <c r="AW584" s="14" t="s">
        <v>4</v>
      </c>
      <c r="AX584" s="14" t="s">
        <v>80</v>
      </c>
      <c r="AY584" s="245" t="s">
        <v>130</v>
      </c>
    </row>
    <row r="585" s="2" customFormat="1" ht="24.15" customHeight="1">
      <c r="A585" s="39"/>
      <c r="B585" s="40"/>
      <c r="C585" s="205" t="s">
        <v>824</v>
      </c>
      <c r="D585" s="205" t="s">
        <v>132</v>
      </c>
      <c r="E585" s="206" t="s">
        <v>825</v>
      </c>
      <c r="F585" s="207" t="s">
        <v>826</v>
      </c>
      <c r="G585" s="208" t="s">
        <v>151</v>
      </c>
      <c r="H585" s="209">
        <v>0.16200000000000001</v>
      </c>
      <c r="I585" s="210"/>
      <c r="J585" s="211">
        <f>ROUND(I585*H585,2)</f>
        <v>0</v>
      </c>
      <c r="K585" s="207" t="s">
        <v>136</v>
      </c>
      <c r="L585" s="45"/>
      <c r="M585" s="212" t="s">
        <v>19</v>
      </c>
      <c r="N585" s="213" t="s">
        <v>43</v>
      </c>
      <c r="O585" s="85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230</v>
      </c>
      <c r="AT585" s="216" t="s">
        <v>132</v>
      </c>
      <c r="AU585" s="216" t="s">
        <v>82</v>
      </c>
      <c r="AY585" s="18" t="s">
        <v>130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80</v>
      </c>
      <c r="BK585" s="217">
        <f>ROUND(I585*H585,2)</f>
        <v>0</v>
      </c>
      <c r="BL585" s="18" t="s">
        <v>230</v>
      </c>
      <c r="BM585" s="216" t="s">
        <v>827</v>
      </c>
    </row>
    <row r="586" s="2" customFormat="1">
      <c r="A586" s="39"/>
      <c r="B586" s="40"/>
      <c r="C586" s="41"/>
      <c r="D586" s="218" t="s">
        <v>139</v>
      </c>
      <c r="E586" s="41"/>
      <c r="F586" s="219" t="s">
        <v>828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139</v>
      </c>
      <c r="AU586" s="18" t="s">
        <v>82</v>
      </c>
    </row>
    <row r="587" s="12" customFormat="1" ht="22.8" customHeight="1">
      <c r="A587" s="12"/>
      <c r="B587" s="189"/>
      <c r="C587" s="190"/>
      <c r="D587" s="191" t="s">
        <v>71</v>
      </c>
      <c r="E587" s="203" t="s">
        <v>374</v>
      </c>
      <c r="F587" s="203" t="s">
        <v>375</v>
      </c>
      <c r="G587" s="190"/>
      <c r="H587" s="190"/>
      <c r="I587" s="193"/>
      <c r="J587" s="204">
        <f>BK587</f>
        <v>0</v>
      </c>
      <c r="K587" s="190"/>
      <c r="L587" s="195"/>
      <c r="M587" s="196"/>
      <c r="N587" s="197"/>
      <c r="O587" s="197"/>
      <c r="P587" s="198">
        <f>SUM(P588:P595)</f>
        <v>0</v>
      </c>
      <c r="Q587" s="197"/>
      <c r="R587" s="198">
        <f>SUM(R588:R595)</f>
        <v>0.010999999999999999</v>
      </c>
      <c r="S587" s="197"/>
      <c r="T587" s="199">
        <f>SUM(T588:T595)</f>
        <v>0.010999999999999999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00" t="s">
        <v>82</v>
      </c>
      <c r="AT587" s="201" t="s">
        <v>71</v>
      </c>
      <c r="AU587" s="201" t="s">
        <v>80</v>
      </c>
      <c r="AY587" s="200" t="s">
        <v>130</v>
      </c>
      <c r="BK587" s="202">
        <f>SUM(BK588:BK595)</f>
        <v>0</v>
      </c>
    </row>
    <row r="588" s="2" customFormat="1" ht="16.5" customHeight="1">
      <c r="A588" s="39"/>
      <c r="B588" s="40"/>
      <c r="C588" s="205" t="s">
        <v>829</v>
      </c>
      <c r="D588" s="205" t="s">
        <v>132</v>
      </c>
      <c r="E588" s="206" t="s">
        <v>377</v>
      </c>
      <c r="F588" s="207" t="s">
        <v>378</v>
      </c>
      <c r="G588" s="208" t="s">
        <v>379</v>
      </c>
      <c r="H588" s="209">
        <v>1</v>
      </c>
      <c r="I588" s="210"/>
      <c r="J588" s="211">
        <f>ROUND(I588*H588,2)</f>
        <v>0</v>
      </c>
      <c r="K588" s="207" t="s">
        <v>19</v>
      </c>
      <c r="L588" s="45"/>
      <c r="M588" s="212" t="s">
        <v>19</v>
      </c>
      <c r="N588" s="213" t="s">
        <v>43</v>
      </c>
      <c r="O588" s="85"/>
      <c r="P588" s="214">
        <f>O588*H588</f>
        <v>0</v>
      </c>
      <c r="Q588" s="214">
        <v>0.0050000000000000001</v>
      </c>
      <c r="R588" s="214">
        <f>Q588*H588</f>
        <v>0.0050000000000000001</v>
      </c>
      <c r="S588" s="214">
        <v>0.0050000000000000001</v>
      </c>
      <c r="T588" s="215">
        <f>S588*H588</f>
        <v>0.0050000000000000001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6" t="s">
        <v>230</v>
      </c>
      <c r="AT588" s="216" t="s">
        <v>132</v>
      </c>
      <c r="AU588" s="216" t="s">
        <v>82</v>
      </c>
      <c r="AY588" s="18" t="s">
        <v>130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80</v>
      </c>
      <c r="BK588" s="217">
        <f>ROUND(I588*H588,2)</f>
        <v>0</v>
      </c>
      <c r="BL588" s="18" t="s">
        <v>230</v>
      </c>
      <c r="BM588" s="216" t="s">
        <v>830</v>
      </c>
    </row>
    <row r="589" s="2" customFormat="1">
      <c r="A589" s="39"/>
      <c r="B589" s="40"/>
      <c r="C589" s="41"/>
      <c r="D589" s="225" t="s">
        <v>275</v>
      </c>
      <c r="E589" s="41"/>
      <c r="F589" s="266" t="s">
        <v>831</v>
      </c>
      <c r="G589" s="41"/>
      <c r="H589" s="41"/>
      <c r="I589" s="220"/>
      <c r="J589" s="41"/>
      <c r="K589" s="41"/>
      <c r="L589" s="45"/>
      <c r="M589" s="221"/>
      <c r="N589" s="222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275</v>
      </c>
      <c r="AU589" s="18" t="s">
        <v>82</v>
      </c>
    </row>
    <row r="590" s="2" customFormat="1" ht="16.5" customHeight="1">
      <c r="A590" s="39"/>
      <c r="B590" s="40"/>
      <c r="C590" s="205" t="s">
        <v>832</v>
      </c>
      <c r="D590" s="205" t="s">
        <v>132</v>
      </c>
      <c r="E590" s="206" t="s">
        <v>383</v>
      </c>
      <c r="F590" s="207" t="s">
        <v>384</v>
      </c>
      <c r="G590" s="208" t="s">
        <v>379</v>
      </c>
      <c r="H590" s="209">
        <v>1</v>
      </c>
      <c r="I590" s="210"/>
      <c r="J590" s="211">
        <f>ROUND(I590*H590,2)</f>
        <v>0</v>
      </c>
      <c r="K590" s="207" t="s">
        <v>19</v>
      </c>
      <c r="L590" s="45"/>
      <c r="M590" s="212" t="s">
        <v>19</v>
      </c>
      <c r="N590" s="213" t="s">
        <v>43</v>
      </c>
      <c r="O590" s="85"/>
      <c r="P590" s="214">
        <f>O590*H590</f>
        <v>0</v>
      </c>
      <c r="Q590" s="214">
        <v>0.001</v>
      </c>
      <c r="R590" s="214">
        <f>Q590*H590</f>
        <v>0.001</v>
      </c>
      <c r="S590" s="214">
        <v>0.001</v>
      </c>
      <c r="T590" s="215">
        <f>S590*H590</f>
        <v>0.001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230</v>
      </c>
      <c r="AT590" s="216" t="s">
        <v>132</v>
      </c>
      <c r="AU590" s="216" t="s">
        <v>82</v>
      </c>
      <c r="AY590" s="18" t="s">
        <v>130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80</v>
      </c>
      <c r="BK590" s="217">
        <f>ROUND(I590*H590,2)</f>
        <v>0</v>
      </c>
      <c r="BL590" s="18" t="s">
        <v>230</v>
      </c>
      <c r="BM590" s="216" t="s">
        <v>833</v>
      </c>
    </row>
    <row r="591" s="2" customFormat="1">
      <c r="A591" s="39"/>
      <c r="B591" s="40"/>
      <c r="C591" s="41"/>
      <c r="D591" s="225" t="s">
        <v>275</v>
      </c>
      <c r="E591" s="41"/>
      <c r="F591" s="266" t="s">
        <v>386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275</v>
      </c>
      <c r="AU591" s="18" t="s">
        <v>82</v>
      </c>
    </row>
    <row r="592" s="2" customFormat="1" ht="16.5" customHeight="1">
      <c r="A592" s="39"/>
      <c r="B592" s="40"/>
      <c r="C592" s="205" t="s">
        <v>834</v>
      </c>
      <c r="D592" s="205" t="s">
        <v>132</v>
      </c>
      <c r="E592" s="206" t="s">
        <v>388</v>
      </c>
      <c r="F592" s="207" t="s">
        <v>389</v>
      </c>
      <c r="G592" s="208" t="s">
        <v>379</v>
      </c>
      <c r="H592" s="209">
        <v>1</v>
      </c>
      <c r="I592" s="210"/>
      <c r="J592" s="211">
        <f>ROUND(I592*H592,2)</f>
        <v>0</v>
      </c>
      <c r="K592" s="207" t="s">
        <v>19</v>
      </c>
      <c r="L592" s="45"/>
      <c r="M592" s="212" t="s">
        <v>19</v>
      </c>
      <c r="N592" s="213" t="s">
        <v>43</v>
      </c>
      <c r="O592" s="85"/>
      <c r="P592" s="214">
        <f>O592*H592</f>
        <v>0</v>
      </c>
      <c r="Q592" s="214">
        <v>0.0050000000000000001</v>
      </c>
      <c r="R592" s="214">
        <f>Q592*H592</f>
        <v>0.0050000000000000001</v>
      </c>
      <c r="S592" s="214">
        <v>0.0050000000000000001</v>
      </c>
      <c r="T592" s="215">
        <f>S592*H592</f>
        <v>0.0050000000000000001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6" t="s">
        <v>230</v>
      </c>
      <c r="AT592" s="216" t="s">
        <v>132</v>
      </c>
      <c r="AU592" s="216" t="s">
        <v>82</v>
      </c>
      <c r="AY592" s="18" t="s">
        <v>130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8" t="s">
        <v>80</v>
      </c>
      <c r="BK592" s="217">
        <f>ROUND(I592*H592,2)</f>
        <v>0</v>
      </c>
      <c r="BL592" s="18" t="s">
        <v>230</v>
      </c>
      <c r="BM592" s="216" t="s">
        <v>835</v>
      </c>
    </row>
    <row r="593" s="2" customFormat="1">
      <c r="A593" s="39"/>
      <c r="B593" s="40"/>
      <c r="C593" s="41"/>
      <c r="D593" s="225" t="s">
        <v>275</v>
      </c>
      <c r="E593" s="41"/>
      <c r="F593" s="266" t="s">
        <v>391</v>
      </c>
      <c r="G593" s="41"/>
      <c r="H593" s="41"/>
      <c r="I593" s="220"/>
      <c r="J593" s="41"/>
      <c r="K593" s="41"/>
      <c r="L593" s="45"/>
      <c r="M593" s="221"/>
      <c r="N593" s="222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275</v>
      </c>
      <c r="AU593" s="18" t="s">
        <v>82</v>
      </c>
    </row>
    <row r="594" s="2" customFormat="1" ht="24.15" customHeight="1">
      <c r="A594" s="39"/>
      <c r="B594" s="40"/>
      <c r="C594" s="205" t="s">
        <v>836</v>
      </c>
      <c r="D594" s="205" t="s">
        <v>132</v>
      </c>
      <c r="E594" s="206" t="s">
        <v>393</v>
      </c>
      <c r="F594" s="207" t="s">
        <v>394</v>
      </c>
      <c r="G594" s="208" t="s">
        <v>151</v>
      </c>
      <c r="H594" s="209">
        <v>0.010999999999999999</v>
      </c>
      <c r="I594" s="210"/>
      <c r="J594" s="211">
        <f>ROUND(I594*H594,2)</f>
        <v>0</v>
      </c>
      <c r="K594" s="207" t="s">
        <v>136</v>
      </c>
      <c r="L594" s="45"/>
      <c r="M594" s="212" t="s">
        <v>19</v>
      </c>
      <c r="N594" s="213" t="s">
        <v>43</v>
      </c>
      <c r="O594" s="85"/>
      <c r="P594" s="214">
        <f>O594*H594</f>
        <v>0</v>
      </c>
      <c r="Q594" s="214">
        <v>0</v>
      </c>
      <c r="R594" s="214">
        <f>Q594*H594</f>
        <v>0</v>
      </c>
      <c r="S594" s="214">
        <v>0</v>
      </c>
      <c r="T594" s="21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16" t="s">
        <v>230</v>
      </c>
      <c r="AT594" s="216" t="s">
        <v>132</v>
      </c>
      <c r="AU594" s="216" t="s">
        <v>82</v>
      </c>
      <c r="AY594" s="18" t="s">
        <v>130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8" t="s">
        <v>80</v>
      </c>
      <c r="BK594" s="217">
        <f>ROUND(I594*H594,2)</f>
        <v>0</v>
      </c>
      <c r="BL594" s="18" t="s">
        <v>230</v>
      </c>
      <c r="BM594" s="216" t="s">
        <v>837</v>
      </c>
    </row>
    <row r="595" s="2" customFormat="1">
      <c r="A595" s="39"/>
      <c r="B595" s="40"/>
      <c r="C595" s="41"/>
      <c r="D595" s="218" t="s">
        <v>139</v>
      </c>
      <c r="E595" s="41"/>
      <c r="F595" s="219" t="s">
        <v>396</v>
      </c>
      <c r="G595" s="41"/>
      <c r="H595" s="41"/>
      <c r="I595" s="220"/>
      <c r="J595" s="41"/>
      <c r="K595" s="41"/>
      <c r="L595" s="45"/>
      <c r="M595" s="221"/>
      <c r="N595" s="222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139</v>
      </c>
      <c r="AU595" s="18" t="s">
        <v>82</v>
      </c>
    </row>
    <row r="596" s="12" customFormat="1" ht="22.8" customHeight="1">
      <c r="A596" s="12"/>
      <c r="B596" s="189"/>
      <c r="C596" s="190"/>
      <c r="D596" s="191" t="s">
        <v>71</v>
      </c>
      <c r="E596" s="203" t="s">
        <v>838</v>
      </c>
      <c r="F596" s="203" t="s">
        <v>839</v>
      </c>
      <c r="G596" s="190"/>
      <c r="H596" s="190"/>
      <c r="I596" s="193"/>
      <c r="J596" s="204">
        <f>BK596</f>
        <v>0</v>
      </c>
      <c r="K596" s="190"/>
      <c r="L596" s="195"/>
      <c r="M596" s="196"/>
      <c r="N596" s="197"/>
      <c r="O596" s="197"/>
      <c r="P596" s="198">
        <f>SUM(P597:P604)</f>
        <v>0</v>
      </c>
      <c r="Q596" s="197"/>
      <c r="R596" s="198">
        <f>SUM(R597:R604)</f>
        <v>0</v>
      </c>
      <c r="S596" s="197"/>
      <c r="T596" s="199">
        <f>SUM(T597:T604)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0" t="s">
        <v>82</v>
      </c>
      <c r="AT596" s="201" t="s">
        <v>71</v>
      </c>
      <c r="AU596" s="201" t="s">
        <v>80</v>
      </c>
      <c r="AY596" s="200" t="s">
        <v>130</v>
      </c>
      <c r="BK596" s="202">
        <f>SUM(BK597:BK604)</f>
        <v>0</v>
      </c>
    </row>
    <row r="597" s="2" customFormat="1" ht="24.15" customHeight="1">
      <c r="A597" s="39"/>
      <c r="B597" s="40"/>
      <c r="C597" s="205" t="s">
        <v>840</v>
      </c>
      <c r="D597" s="205" t="s">
        <v>132</v>
      </c>
      <c r="E597" s="206" t="s">
        <v>841</v>
      </c>
      <c r="F597" s="207" t="s">
        <v>842</v>
      </c>
      <c r="G597" s="208" t="s">
        <v>338</v>
      </c>
      <c r="H597" s="209">
        <v>13</v>
      </c>
      <c r="I597" s="210"/>
      <c r="J597" s="211">
        <f>ROUND(I597*H597,2)</f>
        <v>0</v>
      </c>
      <c r="K597" s="207" t="s">
        <v>136</v>
      </c>
      <c r="L597" s="45"/>
      <c r="M597" s="212" t="s">
        <v>19</v>
      </c>
      <c r="N597" s="213" t="s">
        <v>43</v>
      </c>
      <c r="O597" s="85"/>
      <c r="P597" s="214">
        <f>O597*H597</f>
        <v>0</v>
      </c>
      <c r="Q597" s="214">
        <v>0</v>
      </c>
      <c r="R597" s="214">
        <f>Q597*H597</f>
        <v>0</v>
      </c>
      <c r="S597" s="214">
        <v>0</v>
      </c>
      <c r="T597" s="21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6" t="s">
        <v>230</v>
      </c>
      <c r="AT597" s="216" t="s">
        <v>132</v>
      </c>
      <c r="AU597" s="216" t="s">
        <v>82</v>
      </c>
      <c r="AY597" s="18" t="s">
        <v>130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8" t="s">
        <v>80</v>
      </c>
      <c r="BK597" s="217">
        <f>ROUND(I597*H597,2)</f>
        <v>0</v>
      </c>
      <c r="BL597" s="18" t="s">
        <v>230</v>
      </c>
      <c r="BM597" s="216" t="s">
        <v>843</v>
      </c>
    </row>
    <row r="598" s="2" customFormat="1">
      <c r="A598" s="39"/>
      <c r="B598" s="40"/>
      <c r="C598" s="41"/>
      <c r="D598" s="218" t="s">
        <v>139</v>
      </c>
      <c r="E598" s="41"/>
      <c r="F598" s="219" t="s">
        <v>844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139</v>
      </c>
      <c r="AU598" s="18" t="s">
        <v>82</v>
      </c>
    </row>
    <row r="599" s="13" customFormat="1">
      <c r="A599" s="13"/>
      <c r="B599" s="223"/>
      <c r="C599" s="224"/>
      <c r="D599" s="225" t="s">
        <v>141</v>
      </c>
      <c r="E599" s="226" t="s">
        <v>19</v>
      </c>
      <c r="F599" s="227" t="s">
        <v>845</v>
      </c>
      <c r="G599" s="224"/>
      <c r="H599" s="228">
        <v>2</v>
      </c>
      <c r="I599" s="229"/>
      <c r="J599" s="224"/>
      <c r="K599" s="224"/>
      <c r="L599" s="230"/>
      <c r="M599" s="231"/>
      <c r="N599" s="232"/>
      <c r="O599" s="232"/>
      <c r="P599" s="232"/>
      <c r="Q599" s="232"/>
      <c r="R599" s="232"/>
      <c r="S599" s="232"/>
      <c r="T599" s="23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4" t="s">
        <v>141</v>
      </c>
      <c r="AU599" s="234" t="s">
        <v>82</v>
      </c>
      <c r="AV599" s="13" t="s">
        <v>82</v>
      </c>
      <c r="AW599" s="13" t="s">
        <v>34</v>
      </c>
      <c r="AX599" s="13" t="s">
        <v>72</v>
      </c>
      <c r="AY599" s="234" t="s">
        <v>130</v>
      </c>
    </row>
    <row r="600" s="13" customFormat="1">
      <c r="A600" s="13"/>
      <c r="B600" s="223"/>
      <c r="C600" s="224"/>
      <c r="D600" s="225" t="s">
        <v>141</v>
      </c>
      <c r="E600" s="226" t="s">
        <v>19</v>
      </c>
      <c r="F600" s="227" t="s">
        <v>846</v>
      </c>
      <c r="G600" s="224"/>
      <c r="H600" s="228">
        <v>8</v>
      </c>
      <c r="I600" s="229"/>
      <c r="J600" s="224"/>
      <c r="K600" s="224"/>
      <c r="L600" s="230"/>
      <c r="M600" s="231"/>
      <c r="N600" s="232"/>
      <c r="O600" s="232"/>
      <c r="P600" s="232"/>
      <c r="Q600" s="232"/>
      <c r="R600" s="232"/>
      <c r="S600" s="232"/>
      <c r="T600" s="23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4" t="s">
        <v>141</v>
      </c>
      <c r="AU600" s="234" t="s">
        <v>82</v>
      </c>
      <c r="AV600" s="13" t="s">
        <v>82</v>
      </c>
      <c r="AW600" s="13" t="s">
        <v>34</v>
      </c>
      <c r="AX600" s="13" t="s">
        <v>72</v>
      </c>
      <c r="AY600" s="234" t="s">
        <v>130</v>
      </c>
    </row>
    <row r="601" s="13" customFormat="1">
      <c r="A601" s="13"/>
      <c r="B601" s="223"/>
      <c r="C601" s="224"/>
      <c r="D601" s="225" t="s">
        <v>141</v>
      </c>
      <c r="E601" s="226" t="s">
        <v>19</v>
      </c>
      <c r="F601" s="227" t="s">
        <v>847</v>
      </c>
      <c r="G601" s="224"/>
      <c r="H601" s="228">
        <v>3</v>
      </c>
      <c r="I601" s="229"/>
      <c r="J601" s="224"/>
      <c r="K601" s="224"/>
      <c r="L601" s="230"/>
      <c r="M601" s="231"/>
      <c r="N601" s="232"/>
      <c r="O601" s="232"/>
      <c r="P601" s="232"/>
      <c r="Q601" s="232"/>
      <c r="R601" s="232"/>
      <c r="S601" s="232"/>
      <c r="T601" s="23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4" t="s">
        <v>141</v>
      </c>
      <c r="AU601" s="234" t="s">
        <v>82</v>
      </c>
      <c r="AV601" s="13" t="s">
        <v>82</v>
      </c>
      <c r="AW601" s="13" t="s">
        <v>34</v>
      </c>
      <c r="AX601" s="13" t="s">
        <v>72</v>
      </c>
      <c r="AY601" s="234" t="s">
        <v>130</v>
      </c>
    </row>
    <row r="602" s="14" customFormat="1">
      <c r="A602" s="14"/>
      <c r="B602" s="235"/>
      <c r="C602" s="236"/>
      <c r="D602" s="225" t="s">
        <v>141</v>
      </c>
      <c r="E602" s="237" t="s">
        <v>19</v>
      </c>
      <c r="F602" s="238" t="s">
        <v>143</v>
      </c>
      <c r="G602" s="236"/>
      <c r="H602" s="239">
        <v>13</v>
      </c>
      <c r="I602" s="240"/>
      <c r="J602" s="236"/>
      <c r="K602" s="236"/>
      <c r="L602" s="241"/>
      <c r="M602" s="242"/>
      <c r="N602" s="243"/>
      <c r="O602" s="243"/>
      <c r="P602" s="243"/>
      <c r="Q602" s="243"/>
      <c r="R602" s="243"/>
      <c r="S602" s="243"/>
      <c r="T602" s="24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5" t="s">
        <v>141</v>
      </c>
      <c r="AU602" s="245" t="s">
        <v>82</v>
      </c>
      <c r="AV602" s="14" t="s">
        <v>137</v>
      </c>
      <c r="AW602" s="14" t="s">
        <v>4</v>
      </c>
      <c r="AX602" s="14" t="s">
        <v>80</v>
      </c>
      <c r="AY602" s="245" t="s">
        <v>130</v>
      </c>
    </row>
    <row r="603" s="2" customFormat="1" ht="24.15" customHeight="1">
      <c r="A603" s="39"/>
      <c r="B603" s="40"/>
      <c r="C603" s="205" t="s">
        <v>848</v>
      </c>
      <c r="D603" s="205" t="s">
        <v>132</v>
      </c>
      <c r="E603" s="206" t="s">
        <v>849</v>
      </c>
      <c r="F603" s="207" t="s">
        <v>850</v>
      </c>
      <c r="G603" s="208" t="s">
        <v>151</v>
      </c>
      <c r="H603" s="209">
        <v>0.012999999999999999</v>
      </c>
      <c r="I603" s="210"/>
      <c r="J603" s="211">
        <f>ROUND(I603*H603,2)</f>
        <v>0</v>
      </c>
      <c r="K603" s="207" t="s">
        <v>136</v>
      </c>
      <c r="L603" s="45"/>
      <c r="M603" s="212" t="s">
        <v>19</v>
      </c>
      <c r="N603" s="213" t="s">
        <v>43</v>
      </c>
      <c r="O603" s="85"/>
      <c r="P603" s="214">
        <f>O603*H603</f>
        <v>0</v>
      </c>
      <c r="Q603" s="214">
        <v>0</v>
      </c>
      <c r="R603" s="214">
        <f>Q603*H603</f>
        <v>0</v>
      </c>
      <c r="S603" s="214">
        <v>0</v>
      </c>
      <c r="T603" s="21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230</v>
      </c>
      <c r="AT603" s="216" t="s">
        <v>132</v>
      </c>
      <c r="AU603" s="216" t="s">
        <v>82</v>
      </c>
      <c r="AY603" s="18" t="s">
        <v>130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80</v>
      </c>
      <c r="BK603" s="217">
        <f>ROUND(I603*H603,2)</f>
        <v>0</v>
      </c>
      <c r="BL603" s="18" t="s">
        <v>230</v>
      </c>
      <c r="BM603" s="216" t="s">
        <v>851</v>
      </c>
    </row>
    <row r="604" s="2" customFormat="1">
      <c r="A604" s="39"/>
      <c r="B604" s="40"/>
      <c r="C604" s="41"/>
      <c r="D604" s="218" t="s">
        <v>139</v>
      </c>
      <c r="E604" s="41"/>
      <c r="F604" s="219" t="s">
        <v>852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139</v>
      </c>
      <c r="AU604" s="18" t="s">
        <v>82</v>
      </c>
    </row>
    <row r="605" s="12" customFormat="1" ht="22.8" customHeight="1">
      <c r="A605" s="12"/>
      <c r="B605" s="189"/>
      <c r="C605" s="190"/>
      <c r="D605" s="191" t="s">
        <v>71</v>
      </c>
      <c r="E605" s="203" t="s">
        <v>397</v>
      </c>
      <c r="F605" s="203" t="s">
        <v>398</v>
      </c>
      <c r="G605" s="190"/>
      <c r="H605" s="190"/>
      <c r="I605" s="193"/>
      <c r="J605" s="204">
        <f>BK605</f>
        <v>0</v>
      </c>
      <c r="K605" s="190"/>
      <c r="L605" s="195"/>
      <c r="M605" s="196"/>
      <c r="N605" s="197"/>
      <c r="O605" s="197"/>
      <c r="P605" s="198">
        <f>SUM(P606:P648)</f>
        <v>0</v>
      </c>
      <c r="Q605" s="197"/>
      <c r="R605" s="198">
        <f>SUM(R606:R648)</f>
        <v>0.438684666492</v>
      </c>
      <c r="S605" s="197"/>
      <c r="T605" s="199">
        <f>SUM(T606:T648)</f>
        <v>0.17133999999999999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00" t="s">
        <v>82</v>
      </c>
      <c r="AT605" s="201" t="s">
        <v>71</v>
      </c>
      <c r="AU605" s="201" t="s">
        <v>80</v>
      </c>
      <c r="AY605" s="200" t="s">
        <v>130</v>
      </c>
      <c r="BK605" s="202">
        <f>SUM(BK606:BK648)</f>
        <v>0</v>
      </c>
    </row>
    <row r="606" s="2" customFormat="1" ht="16.5" customHeight="1">
      <c r="A606" s="39"/>
      <c r="B606" s="40"/>
      <c r="C606" s="205" t="s">
        <v>853</v>
      </c>
      <c r="D606" s="205" t="s">
        <v>132</v>
      </c>
      <c r="E606" s="206" t="s">
        <v>400</v>
      </c>
      <c r="F606" s="207" t="s">
        <v>401</v>
      </c>
      <c r="G606" s="208" t="s">
        <v>213</v>
      </c>
      <c r="H606" s="209">
        <v>69.950000000000003</v>
      </c>
      <c r="I606" s="210"/>
      <c r="J606" s="211">
        <f>ROUND(I606*H606,2)</f>
        <v>0</v>
      </c>
      <c r="K606" s="207" t="s">
        <v>136</v>
      </c>
      <c r="L606" s="45"/>
      <c r="M606" s="212" t="s">
        <v>19</v>
      </c>
      <c r="N606" s="213" t="s">
        <v>43</v>
      </c>
      <c r="O606" s="85"/>
      <c r="P606" s="214">
        <f>O606*H606</f>
        <v>0</v>
      </c>
      <c r="Q606" s="214">
        <v>0</v>
      </c>
      <c r="R606" s="214">
        <f>Q606*H606</f>
        <v>0</v>
      </c>
      <c r="S606" s="214">
        <v>0.00167</v>
      </c>
      <c r="T606" s="215">
        <f>S606*H606</f>
        <v>0.1168165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230</v>
      </c>
      <c r="AT606" s="216" t="s">
        <v>132</v>
      </c>
      <c r="AU606" s="216" t="s">
        <v>82</v>
      </c>
      <c r="AY606" s="18" t="s">
        <v>130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80</v>
      </c>
      <c r="BK606" s="217">
        <f>ROUND(I606*H606,2)</f>
        <v>0</v>
      </c>
      <c r="BL606" s="18" t="s">
        <v>230</v>
      </c>
      <c r="BM606" s="216" t="s">
        <v>854</v>
      </c>
    </row>
    <row r="607" s="2" customFormat="1">
      <c r="A607" s="39"/>
      <c r="B607" s="40"/>
      <c r="C607" s="41"/>
      <c r="D607" s="218" t="s">
        <v>139</v>
      </c>
      <c r="E607" s="41"/>
      <c r="F607" s="219" t="s">
        <v>403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139</v>
      </c>
      <c r="AU607" s="18" t="s">
        <v>82</v>
      </c>
    </row>
    <row r="608" s="13" customFormat="1">
      <c r="A608" s="13"/>
      <c r="B608" s="223"/>
      <c r="C608" s="224"/>
      <c r="D608" s="225" t="s">
        <v>141</v>
      </c>
      <c r="E608" s="226" t="s">
        <v>19</v>
      </c>
      <c r="F608" s="227" t="s">
        <v>644</v>
      </c>
      <c r="G608" s="224"/>
      <c r="H608" s="228">
        <v>27.899999999999999</v>
      </c>
      <c r="I608" s="229"/>
      <c r="J608" s="224"/>
      <c r="K608" s="224"/>
      <c r="L608" s="230"/>
      <c r="M608" s="231"/>
      <c r="N608" s="232"/>
      <c r="O608" s="232"/>
      <c r="P608" s="232"/>
      <c r="Q608" s="232"/>
      <c r="R608" s="232"/>
      <c r="S608" s="232"/>
      <c r="T608" s="23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4" t="s">
        <v>141</v>
      </c>
      <c r="AU608" s="234" t="s">
        <v>82</v>
      </c>
      <c r="AV608" s="13" t="s">
        <v>82</v>
      </c>
      <c r="AW608" s="13" t="s">
        <v>34</v>
      </c>
      <c r="AX608" s="13" t="s">
        <v>72</v>
      </c>
      <c r="AY608" s="234" t="s">
        <v>130</v>
      </c>
    </row>
    <row r="609" s="13" customFormat="1">
      <c r="A609" s="13"/>
      <c r="B609" s="223"/>
      <c r="C609" s="224"/>
      <c r="D609" s="225" t="s">
        <v>141</v>
      </c>
      <c r="E609" s="226" t="s">
        <v>19</v>
      </c>
      <c r="F609" s="227" t="s">
        <v>642</v>
      </c>
      <c r="G609" s="224"/>
      <c r="H609" s="228">
        <v>38.450000000000003</v>
      </c>
      <c r="I609" s="229"/>
      <c r="J609" s="224"/>
      <c r="K609" s="224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141</v>
      </c>
      <c r="AU609" s="234" t="s">
        <v>82</v>
      </c>
      <c r="AV609" s="13" t="s">
        <v>82</v>
      </c>
      <c r="AW609" s="13" t="s">
        <v>34</v>
      </c>
      <c r="AX609" s="13" t="s">
        <v>72</v>
      </c>
      <c r="AY609" s="234" t="s">
        <v>130</v>
      </c>
    </row>
    <row r="610" s="13" customFormat="1">
      <c r="A610" s="13"/>
      <c r="B610" s="223"/>
      <c r="C610" s="224"/>
      <c r="D610" s="225" t="s">
        <v>141</v>
      </c>
      <c r="E610" s="226" t="s">
        <v>19</v>
      </c>
      <c r="F610" s="227" t="s">
        <v>643</v>
      </c>
      <c r="G610" s="224"/>
      <c r="H610" s="228">
        <v>3.6000000000000001</v>
      </c>
      <c r="I610" s="229"/>
      <c r="J610" s="224"/>
      <c r="K610" s="224"/>
      <c r="L610" s="230"/>
      <c r="M610" s="231"/>
      <c r="N610" s="232"/>
      <c r="O610" s="232"/>
      <c r="P610" s="232"/>
      <c r="Q610" s="232"/>
      <c r="R610" s="232"/>
      <c r="S610" s="232"/>
      <c r="T610" s="23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4" t="s">
        <v>141</v>
      </c>
      <c r="AU610" s="234" t="s">
        <v>82</v>
      </c>
      <c r="AV610" s="13" t="s">
        <v>82</v>
      </c>
      <c r="AW610" s="13" t="s">
        <v>34</v>
      </c>
      <c r="AX610" s="13" t="s">
        <v>72</v>
      </c>
      <c r="AY610" s="234" t="s">
        <v>130</v>
      </c>
    </row>
    <row r="611" s="14" customFormat="1">
      <c r="A611" s="14"/>
      <c r="B611" s="235"/>
      <c r="C611" s="236"/>
      <c r="D611" s="225" t="s">
        <v>141</v>
      </c>
      <c r="E611" s="237" t="s">
        <v>19</v>
      </c>
      <c r="F611" s="238" t="s">
        <v>143</v>
      </c>
      <c r="G611" s="236"/>
      <c r="H611" s="239">
        <v>69.949999999999989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5" t="s">
        <v>141</v>
      </c>
      <c r="AU611" s="245" t="s">
        <v>82</v>
      </c>
      <c r="AV611" s="14" t="s">
        <v>137</v>
      </c>
      <c r="AW611" s="14" t="s">
        <v>4</v>
      </c>
      <c r="AX611" s="14" t="s">
        <v>80</v>
      </c>
      <c r="AY611" s="245" t="s">
        <v>130</v>
      </c>
    </row>
    <row r="612" s="2" customFormat="1" ht="16.5" customHeight="1">
      <c r="A612" s="39"/>
      <c r="B612" s="40"/>
      <c r="C612" s="205" t="s">
        <v>855</v>
      </c>
      <c r="D612" s="205" t="s">
        <v>132</v>
      </c>
      <c r="E612" s="206" t="s">
        <v>856</v>
      </c>
      <c r="F612" s="207" t="s">
        <v>857</v>
      </c>
      <c r="G612" s="208" t="s">
        <v>213</v>
      </c>
      <c r="H612" s="209">
        <v>24.449999999999999</v>
      </c>
      <c r="I612" s="210"/>
      <c r="J612" s="211">
        <f>ROUND(I612*H612,2)</f>
        <v>0</v>
      </c>
      <c r="K612" s="207" t="s">
        <v>136</v>
      </c>
      <c r="L612" s="45"/>
      <c r="M612" s="212" t="s">
        <v>19</v>
      </c>
      <c r="N612" s="213" t="s">
        <v>43</v>
      </c>
      <c r="O612" s="85"/>
      <c r="P612" s="214">
        <f>O612*H612</f>
        <v>0</v>
      </c>
      <c r="Q612" s="214">
        <v>0</v>
      </c>
      <c r="R612" s="214">
        <f>Q612*H612</f>
        <v>0</v>
      </c>
      <c r="S612" s="214">
        <v>0.0022300000000000002</v>
      </c>
      <c r="T612" s="215">
        <f>S612*H612</f>
        <v>0.054523500000000003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6" t="s">
        <v>230</v>
      </c>
      <c r="AT612" s="216" t="s">
        <v>132</v>
      </c>
      <c r="AU612" s="216" t="s">
        <v>82</v>
      </c>
      <c r="AY612" s="18" t="s">
        <v>130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8" t="s">
        <v>80</v>
      </c>
      <c r="BK612" s="217">
        <f>ROUND(I612*H612,2)</f>
        <v>0</v>
      </c>
      <c r="BL612" s="18" t="s">
        <v>230</v>
      </c>
      <c r="BM612" s="216" t="s">
        <v>858</v>
      </c>
    </row>
    <row r="613" s="2" customFormat="1">
      <c r="A613" s="39"/>
      <c r="B613" s="40"/>
      <c r="C613" s="41"/>
      <c r="D613" s="218" t="s">
        <v>139</v>
      </c>
      <c r="E613" s="41"/>
      <c r="F613" s="219" t="s">
        <v>859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139</v>
      </c>
      <c r="AU613" s="18" t="s">
        <v>82</v>
      </c>
    </row>
    <row r="614" s="15" customFormat="1">
      <c r="A614" s="15"/>
      <c r="B614" s="246"/>
      <c r="C614" s="247"/>
      <c r="D614" s="225" t="s">
        <v>141</v>
      </c>
      <c r="E614" s="248" t="s">
        <v>19</v>
      </c>
      <c r="F614" s="249" t="s">
        <v>860</v>
      </c>
      <c r="G614" s="247"/>
      <c r="H614" s="248" t="s">
        <v>19</v>
      </c>
      <c r="I614" s="250"/>
      <c r="J614" s="247"/>
      <c r="K614" s="247"/>
      <c r="L614" s="251"/>
      <c r="M614" s="252"/>
      <c r="N614" s="253"/>
      <c r="O614" s="253"/>
      <c r="P614" s="253"/>
      <c r="Q614" s="253"/>
      <c r="R614" s="253"/>
      <c r="S614" s="253"/>
      <c r="T614" s="254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5" t="s">
        <v>141</v>
      </c>
      <c r="AU614" s="255" t="s">
        <v>82</v>
      </c>
      <c r="AV614" s="15" t="s">
        <v>80</v>
      </c>
      <c r="AW614" s="15" t="s">
        <v>34</v>
      </c>
      <c r="AX614" s="15" t="s">
        <v>72</v>
      </c>
      <c r="AY614" s="255" t="s">
        <v>130</v>
      </c>
    </row>
    <row r="615" s="13" customFormat="1">
      <c r="A615" s="13"/>
      <c r="B615" s="223"/>
      <c r="C615" s="224"/>
      <c r="D615" s="225" t="s">
        <v>141</v>
      </c>
      <c r="E615" s="226" t="s">
        <v>19</v>
      </c>
      <c r="F615" s="227" t="s">
        <v>861</v>
      </c>
      <c r="G615" s="224"/>
      <c r="H615" s="228">
        <v>15.35</v>
      </c>
      <c r="I615" s="229"/>
      <c r="J615" s="224"/>
      <c r="K615" s="224"/>
      <c r="L615" s="230"/>
      <c r="M615" s="231"/>
      <c r="N615" s="232"/>
      <c r="O615" s="232"/>
      <c r="P615" s="232"/>
      <c r="Q615" s="232"/>
      <c r="R615" s="232"/>
      <c r="S615" s="232"/>
      <c r="T615" s="23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4" t="s">
        <v>141</v>
      </c>
      <c r="AU615" s="234" t="s">
        <v>82</v>
      </c>
      <c r="AV615" s="13" t="s">
        <v>82</v>
      </c>
      <c r="AW615" s="13" t="s">
        <v>34</v>
      </c>
      <c r="AX615" s="13" t="s">
        <v>72</v>
      </c>
      <c r="AY615" s="234" t="s">
        <v>130</v>
      </c>
    </row>
    <row r="616" s="15" customFormat="1">
      <c r="A616" s="15"/>
      <c r="B616" s="246"/>
      <c r="C616" s="247"/>
      <c r="D616" s="225" t="s">
        <v>141</v>
      </c>
      <c r="E616" s="248" t="s">
        <v>19</v>
      </c>
      <c r="F616" s="249" t="s">
        <v>671</v>
      </c>
      <c r="G616" s="247"/>
      <c r="H616" s="248" t="s">
        <v>19</v>
      </c>
      <c r="I616" s="250"/>
      <c r="J616" s="247"/>
      <c r="K616" s="247"/>
      <c r="L616" s="251"/>
      <c r="M616" s="252"/>
      <c r="N616" s="253"/>
      <c r="O616" s="253"/>
      <c r="P616" s="253"/>
      <c r="Q616" s="253"/>
      <c r="R616" s="253"/>
      <c r="S616" s="253"/>
      <c r="T616" s="254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5" t="s">
        <v>141</v>
      </c>
      <c r="AU616" s="255" t="s">
        <v>82</v>
      </c>
      <c r="AV616" s="15" t="s">
        <v>80</v>
      </c>
      <c r="AW616" s="15" t="s">
        <v>34</v>
      </c>
      <c r="AX616" s="15" t="s">
        <v>72</v>
      </c>
      <c r="AY616" s="255" t="s">
        <v>130</v>
      </c>
    </row>
    <row r="617" s="13" customFormat="1">
      <c r="A617" s="13"/>
      <c r="B617" s="223"/>
      <c r="C617" s="224"/>
      <c r="D617" s="225" t="s">
        <v>141</v>
      </c>
      <c r="E617" s="226" t="s">
        <v>19</v>
      </c>
      <c r="F617" s="227" t="s">
        <v>862</v>
      </c>
      <c r="G617" s="224"/>
      <c r="H617" s="228">
        <v>2</v>
      </c>
      <c r="I617" s="229"/>
      <c r="J617" s="224"/>
      <c r="K617" s="224"/>
      <c r="L617" s="230"/>
      <c r="M617" s="231"/>
      <c r="N617" s="232"/>
      <c r="O617" s="232"/>
      <c r="P617" s="232"/>
      <c r="Q617" s="232"/>
      <c r="R617" s="232"/>
      <c r="S617" s="232"/>
      <c r="T617" s="23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4" t="s">
        <v>141</v>
      </c>
      <c r="AU617" s="234" t="s">
        <v>82</v>
      </c>
      <c r="AV617" s="13" t="s">
        <v>82</v>
      </c>
      <c r="AW617" s="13" t="s">
        <v>34</v>
      </c>
      <c r="AX617" s="13" t="s">
        <v>72</v>
      </c>
      <c r="AY617" s="234" t="s">
        <v>130</v>
      </c>
    </row>
    <row r="618" s="15" customFormat="1">
      <c r="A618" s="15"/>
      <c r="B618" s="246"/>
      <c r="C618" s="247"/>
      <c r="D618" s="225" t="s">
        <v>141</v>
      </c>
      <c r="E618" s="248" t="s">
        <v>19</v>
      </c>
      <c r="F618" s="249" t="s">
        <v>673</v>
      </c>
      <c r="G618" s="247"/>
      <c r="H618" s="248" t="s">
        <v>19</v>
      </c>
      <c r="I618" s="250"/>
      <c r="J618" s="247"/>
      <c r="K618" s="247"/>
      <c r="L618" s="251"/>
      <c r="M618" s="252"/>
      <c r="N618" s="253"/>
      <c r="O618" s="253"/>
      <c r="P618" s="253"/>
      <c r="Q618" s="253"/>
      <c r="R618" s="253"/>
      <c r="S618" s="253"/>
      <c r="T618" s="254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55" t="s">
        <v>141</v>
      </c>
      <c r="AU618" s="255" t="s">
        <v>82</v>
      </c>
      <c r="AV618" s="15" t="s">
        <v>80</v>
      </c>
      <c r="AW618" s="15" t="s">
        <v>34</v>
      </c>
      <c r="AX618" s="15" t="s">
        <v>72</v>
      </c>
      <c r="AY618" s="255" t="s">
        <v>130</v>
      </c>
    </row>
    <row r="619" s="13" customFormat="1">
      <c r="A619" s="13"/>
      <c r="B619" s="223"/>
      <c r="C619" s="224"/>
      <c r="D619" s="225" t="s">
        <v>141</v>
      </c>
      <c r="E619" s="226" t="s">
        <v>19</v>
      </c>
      <c r="F619" s="227" t="s">
        <v>863</v>
      </c>
      <c r="G619" s="224"/>
      <c r="H619" s="228">
        <v>4.5599999999999996</v>
      </c>
      <c r="I619" s="229"/>
      <c r="J619" s="224"/>
      <c r="K619" s="224"/>
      <c r="L619" s="230"/>
      <c r="M619" s="231"/>
      <c r="N619" s="232"/>
      <c r="O619" s="232"/>
      <c r="P619" s="232"/>
      <c r="Q619" s="232"/>
      <c r="R619" s="232"/>
      <c r="S619" s="232"/>
      <c r="T619" s="23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4" t="s">
        <v>141</v>
      </c>
      <c r="AU619" s="234" t="s">
        <v>82</v>
      </c>
      <c r="AV619" s="13" t="s">
        <v>82</v>
      </c>
      <c r="AW619" s="13" t="s">
        <v>34</v>
      </c>
      <c r="AX619" s="13" t="s">
        <v>72</v>
      </c>
      <c r="AY619" s="234" t="s">
        <v>130</v>
      </c>
    </row>
    <row r="620" s="15" customFormat="1">
      <c r="A620" s="15"/>
      <c r="B620" s="246"/>
      <c r="C620" s="247"/>
      <c r="D620" s="225" t="s">
        <v>141</v>
      </c>
      <c r="E620" s="248" t="s">
        <v>19</v>
      </c>
      <c r="F620" s="249" t="s">
        <v>623</v>
      </c>
      <c r="G620" s="247"/>
      <c r="H620" s="248" t="s">
        <v>19</v>
      </c>
      <c r="I620" s="250"/>
      <c r="J620" s="247"/>
      <c r="K620" s="247"/>
      <c r="L620" s="251"/>
      <c r="M620" s="252"/>
      <c r="N620" s="253"/>
      <c r="O620" s="253"/>
      <c r="P620" s="253"/>
      <c r="Q620" s="253"/>
      <c r="R620" s="253"/>
      <c r="S620" s="253"/>
      <c r="T620" s="254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55" t="s">
        <v>141</v>
      </c>
      <c r="AU620" s="255" t="s">
        <v>82</v>
      </c>
      <c r="AV620" s="15" t="s">
        <v>80</v>
      </c>
      <c r="AW620" s="15" t="s">
        <v>34</v>
      </c>
      <c r="AX620" s="15" t="s">
        <v>72</v>
      </c>
      <c r="AY620" s="255" t="s">
        <v>130</v>
      </c>
    </row>
    <row r="621" s="13" customFormat="1">
      <c r="A621" s="13"/>
      <c r="B621" s="223"/>
      <c r="C621" s="224"/>
      <c r="D621" s="225" t="s">
        <v>141</v>
      </c>
      <c r="E621" s="226" t="s">
        <v>19</v>
      </c>
      <c r="F621" s="227" t="s">
        <v>864</v>
      </c>
      <c r="G621" s="224"/>
      <c r="H621" s="228">
        <v>1.26</v>
      </c>
      <c r="I621" s="229"/>
      <c r="J621" s="224"/>
      <c r="K621" s="224"/>
      <c r="L621" s="230"/>
      <c r="M621" s="231"/>
      <c r="N621" s="232"/>
      <c r="O621" s="232"/>
      <c r="P621" s="232"/>
      <c r="Q621" s="232"/>
      <c r="R621" s="232"/>
      <c r="S621" s="232"/>
      <c r="T621" s="23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4" t="s">
        <v>141</v>
      </c>
      <c r="AU621" s="234" t="s">
        <v>82</v>
      </c>
      <c r="AV621" s="13" t="s">
        <v>82</v>
      </c>
      <c r="AW621" s="13" t="s">
        <v>34</v>
      </c>
      <c r="AX621" s="13" t="s">
        <v>72</v>
      </c>
      <c r="AY621" s="234" t="s">
        <v>130</v>
      </c>
    </row>
    <row r="622" s="15" customFormat="1">
      <c r="A622" s="15"/>
      <c r="B622" s="246"/>
      <c r="C622" s="247"/>
      <c r="D622" s="225" t="s">
        <v>141</v>
      </c>
      <c r="E622" s="248" t="s">
        <v>19</v>
      </c>
      <c r="F622" s="249" t="s">
        <v>625</v>
      </c>
      <c r="G622" s="247"/>
      <c r="H622" s="248" t="s">
        <v>19</v>
      </c>
      <c r="I622" s="250"/>
      <c r="J622" s="247"/>
      <c r="K622" s="247"/>
      <c r="L622" s="251"/>
      <c r="M622" s="252"/>
      <c r="N622" s="253"/>
      <c r="O622" s="253"/>
      <c r="P622" s="253"/>
      <c r="Q622" s="253"/>
      <c r="R622" s="253"/>
      <c r="S622" s="253"/>
      <c r="T622" s="254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55" t="s">
        <v>141</v>
      </c>
      <c r="AU622" s="255" t="s">
        <v>82</v>
      </c>
      <c r="AV622" s="15" t="s">
        <v>80</v>
      </c>
      <c r="AW622" s="15" t="s">
        <v>34</v>
      </c>
      <c r="AX622" s="15" t="s">
        <v>72</v>
      </c>
      <c r="AY622" s="255" t="s">
        <v>130</v>
      </c>
    </row>
    <row r="623" s="13" customFormat="1">
      <c r="A623" s="13"/>
      <c r="B623" s="223"/>
      <c r="C623" s="224"/>
      <c r="D623" s="225" t="s">
        <v>141</v>
      </c>
      <c r="E623" s="226" t="s">
        <v>19</v>
      </c>
      <c r="F623" s="227" t="s">
        <v>865</v>
      </c>
      <c r="G623" s="224"/>
      <c r="H623" s="228">
        <v>1.28</v>
      </c>
      <c r="I623" s="229"/>
      <c r="J623" s="224"/>
      <c r="K623" s="224"/>
      <c r="L623" s="230"/>
      <c r="M623" s="231"/>
      <c r="N623" s="232"/>
      <c r="O623" s="232"/>
      <c r="P623" s="232"/>
      <c r="Q623" s="232"/>
      <c r="R623" s="232"/>
      <c r="S623" s="232"/>
      <c r="T623" s="23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4" t="s">
        <v>141</v>
      </c>
      <c r="AU623" s="234" t="s">
        <v>82</v>
      </c>
      <c r="AV623" s="13" t="s">
        <v>82</v>
      </c>
      <c r="AW623" s="13" t="s">
        <v>34</v>
      </c>
      <c r="AX623" s="13" t="s">
        <v>72</v>
      </c>
      <c r="AY623" s="234" t="s">
        <v>130</v>
      </c>
    </row>
    <row r="624" s="14" customFormat="1">
      <c r="A624" s="14"/>
      <c r="B624" s="235"/>
      <c r="C624" s="236"/>
      <c r="D624" s="225" t="s">
        <v>141</v>
      </c>
      <c r="E624" s="237" t="s">
        <v>19</v>
      </c>
      <c r="F624" s="238" t="s">
        <v>143</v>
      </c>
      <c r="G624" s="236"/>
      <c r="H624" s="239">
        <v>24.450000000000003</v>
      </c>
      <c r="I624" s="240"/>
      <c r="J624" s="236"/>
      <c r="K624" s="236"/>
      <c r="L624" s="241"/>
      <c r="M624" s="242"/>
      <c r="N624" s="243"/>
      <c r="O624" s="243"/>
      <c r="P624" s="243"/>
      <c r="Q624" s="243"/>
      <c r="R624" s="243"/>
      <c r="S624" s="243"/>
      <c r="T624" s="24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5" t="s">
        <v>141</v>
      </c>
      <c r="AU624" s="245" t="s">
        <v>82</v>
      </c>
      <c r="AV624" s="14" t="s">
        <v>137</v>
      </c>
      <c r="AW624" s="14" t="s">
        <v>4</v>
      </c>
      <c r="AX624" s="14" t="s">
        <v>80</v>
      </c>
      <c r="AY624" s="245" t="s">
        <v>130</v>
      </c>
    </row>
    <row r="625" s="2" customFormat="1" ht="24.15" customHeight="1">
      <c r="A625" s="39"/>
      <c r="B625" s="40"/>
      <c r="C625" s="205" t="s">
        <v>866</v>
      </c>
      <c r="D625" s="205" t="s">
        <v>132</v>
      </c>
      <c r="E625" s="206" t="s">
        <v>867</v>
      </c>
      <c r="F625" s="207" t="s">
        <v>868</v>
      </c>
      <c r="G625" s="208" t="s">
        <v>213</v>
      </c>
      <c r="H625" s="209">
        <v>69.950000000000003</v>
      </c>
      <c r="I625" s="210"/>
      <c r="J625" s="211">
        <f>ROUND(I625*H625,2)</f>
        <v>0</v>
      </c>
      <c r="K625" s="207" t="s">
        <v>136</v>
      </c>
      <c r="L625" s="45"/>
      <c r="M625" s="212" t="s">
        <v>19</v>
      </c>
      <c r="N625" s="213" t="s">
        <v>43</v>
      </c>
      <c r="O625" s="85"/>
      <c r="P625" s="214">
        <f>O625*H625</f>
        <v>0</v>
      </c>
      <c r="Q625" s="214">
        <v>0.0042852159999999997</v>
      </c>
      <c r="R625" s="214">
        <f>Q625*H625</f>
        <v>0.2997508592</v>
      </c>
      <c r="S625" s="214">
        <v>0</v>
      </c>
      <c r="T625" s="21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6" t="s">
        <v>230</v>
      </c>
      <c r="AT625" s="216" t="s">
        <v>132</v>
      </c>
      <c r="AU625" s="216" t="s">
        <v>82</v>
      </c>
      <c r="AY625" s="18" t="s">
        <v>130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18" t="s">
        <v>80</v>
      </c>
      <c r="BK625" s="217">
        <f>ROUND(I625*H625,2)</f>
        <v>0</v>
      </c>
      <c r="BL625" s="18" t="s">
        <v>230</v>
      </c>
      <c r="BM625" s="216" t="s">
        <v>869</v>
      </c>
    </row>
    <row r="626" s="2" customFormat="1">
      <c r="A626" s="39"/>
      <c r="B626" s="40"/>
      <c r="C626" s="41"/>
      <c r="D626" s="218" t="s">
        <v>139</v>
      </c>
      <c r="E626" s="41"/>
      <c r="F626" s="219" t="s">
        <v>870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139</v>
      </c>
      <c r="AU626" s="18" t="s">
        <v>82</v>
      </c>
    </row>
    <row r="627" s="13" customFormat="1">
      <c r="A627" s="13"/>
      <c r="B627" s="223"/>
      <c r="C627" s="224"/>
      <c r="D627" s="225" t="s">
        <v>141</v>
      </c>
      <c r="E627" s="226" t="s">
        <v>19</v>
      </c>
      <c r="F627" s="227" t="s">
        <v>644</v>
      </c>
      <c r="G627" s="224"/>
      <c r="H627" s="228">
        <v>27.899999999999999</v>
      </c>
      <c r="I627" s="229"/>
      <c r="J627" s="224"/>
      <c r="K627" s="224"/>
      <c r="L627" s="230"/>
      <c r="M627" s="231"/>
      <c r="N627" s="232"/>
      <c r="O627" s="232"/>
      <c r="P627" s="232"/>
      <c r="Q627" s="232"/>
      <c r="R627" s="232"/>
      <c r="S627" s="232"/>
      <c r="T627" s="23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4" t="s">
        <v>141</v>
      </c>
      <c r="AU627" s="234" t="s">
        <v>82</v>
      </c>
      <c r="AV627" s="13" t="s">
        <v>82</v>
      </c>
      <c r="AW627" s="13" t="s">
        <v>34</v>
      </c>
      <c r="AX627" s="13" t="s">
        <v>72</v>
      </c>
      <c r="AY627" s="234" t="s">
        <v>130</v>
      </c>
    </row>
    <row r="628" s="13" customFormat="1">
      <c r="A628" s="13"/>
      <c r="B628" s="223"/>
      <c r="C628" s="224"/>
      <c r="D628" s="225" t="s">
        <v>141</v>
      </c>
      <c r="E628" s="226" t="s">
        <v>19</v>
      </c>
      <c r="F628" s="227" t="s">
        <v>642</v>
      </c>
      <c r="G628" s="224"/>
      <c r="H628" s="228">
        <v>38.450000000000003</v>
      </c>
      <c r="I628" s="229"/>
      <c r="J628" s="224"/>
      <c r="K628" s="224"/>
      <c r="L628" s="230"/>
      <c r="M628" s="231"/>
      <c r="N628" s="232"/>
      <c r="O628" s="232"/>
      <c r="P628" s="232"/>
      <c r="Q628" s="232"/>
      <c r="R628" s="232"/>
      <c r="S628" s="232"/>
      <c r="T628" s="23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4" t="s">
        <v>141</v>
      </c>
      <c r="AU628" s="234" t="s">
        <v>82</v>
      </c>
      <c r="AV628" s="13" t="s">
        <v>82</v>
      </c>
      <c r="AW628" s="13" t="s">
        <v>34</v>
      </c>
      <c r="AX628" s="13" t="s">
        <v>72</v>
      </c>
      <c r="AY628" s="234" t="s">
        <v>130</v>
      </c>
    </row>
    <row r="629" s="13" customFormat="1">
      <c r="A629" s="13"/>
      <c r="B629" s="223"/>
      <c r="C629" s="224"/>
      <c r="D629" s="225" t="s">
        <v>141</v>
      </c>
      <c r="E629" s="226" t="s">
        <v>19</v>
      </c>
      <c r="F629" s="227" t="s">
        <v>643</v>
      </c>
      <c r="G629" s="224"/>
      <c r="H629" s="228">
        <v>3.6000000000000001</v>
      </c>
      <c r="I629" s="229"/>
      <c r="J629" s="224"/>
      <c r="K629" s="224"/>
      <c r="L629" s="230"/>
      <c r="M629" s="231"/>
      <c r="N629" s="232"/>
      <c r="O629" s="232"/>
      <c r="P629" s="232"/>
      <c r="Q629" s="232"/>
      <c r="R629" s="232"/>
      <c r="S629" s="232"/>
      <c r="T629" s="23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4" t="s">
        <v>141</v>
      </c>
      <c r="AU629" s="234" t="s">
        <v>82</v>
      </c>
      <c r="AV629" s="13" t="s">
        <v>82</v>
      </c>
      <c r="AW629" s="13" t="s">
        <v>34</v>
      </c>
      <c r="AX629" s="13" t="s">
        <v>72</v>
      </c>
      <c r="AY629" s="234" t="s">
        <v>130</v>
      </c>
    </row>
    <row r="630" s="14" customFormat="1">
      <c r="A630" s="14"/>
      <c r="B630" s="235"/>
      <c r="C630" s="236"/>
      <c r="D630" s="225" t="s">
        <v>141</v>
      </c>
      <c r="E630" s="237" t="s">
        <v>19</v>
      </c>
      <c r="F630" s="238" t="s">
        <v>143</v>
      </c>
      <c r="G630" s="236"/>
      <c r="H630" s="239">
        <v>69.949999999999989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141</v>
      </c>
      <c r="AU630" s="245" t="s">
        <v>82</v>
      </c>
      <c r="AV630" s="14" t="s">
        <v>137</v>
      </c>
      <c r="AW630" s="14" t="s">
        <v>4</v>
      </c>
      <c r="AX630" s="14" t="s">
        <v>80</v>
      </c>
      <c r="AY630" s="245" t="s">
        <v>130</v>
      </c>
    </row>
    <row r="631" s="2" customFormat="1" ht="24.15" customHeight="1">
      <c r="A631" s="39"/>
      <c r="B631" s="40"/>
      <c r="C631" s="205" t="s">
        <v>871</v>
      </c>
      <c r="D631" s="205" t="s">
        <v>132</v>
      </c>
      <c r="E631" s="206" t="s">
        <v>872</v>
      </c>
      <c r="F631" s="207" t="s">
        <v>873</v>
      </c>
      <c r="G631" s="208" t="s">
        <v>213</v>
      </c>
      <c r="H631" s="209">
        <v>15.35</v>
      </c>
      <c r="I631" s="210"/>
      <c r="J631" s="211">
        <f>ROUND(I631*H631,2)</f>
        <v>0</v>
      </c>
      <c r="K631" s="207" t="s">
        <v>136</v>
      </c>
      <c r="L631" s="45"/>
      <c r="M631" s="212" t="s">
        <v>19</v>
      </c>
      <c r="N631" s="213" t="s">
        <v>43</v>
      </c>
      <c r="O631" s="85"/>
      <c r="P631" s="214">
        <f>O631*H631</f>
        <v>0</v>
      </c>
      <c r="Q631" s="214">
        <v>0.003511466</v>
      </c>
      <c r="R631" s="214">
        <f>Q631*H631</f>
        <v>0.053901003099999997</v>
      </c>
      <c r="S631" s="214">
        <v>0</v>
      </c>
      <c r="T631" s="215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16" t="s">
        <v>230</v>
      </c>
      <c r="AT631" s="216" t="s">
        <v>132</v>
      </c>
      <c r="AU631" s="216" t="s">
        <v>82</v>
      </c>
      <c r="AY631" s="18" t="s">
        <v>130</v>
      </c>
      <c r="BE631" s="217">
        <f>IF(N631="základní",J631,0)</f>
        <v>0</v>
      </c>
      <c r="BF631" s="217">
        <f>IF(N631="snížená",J631,0)</f>
        <v>0</v>
      </c>
      <c r="BG631" s="217">
        <f>IF(N631="zákl. přenesená",J631,0)</f>
        <v>0</v>
      </c>
      <c r="BH631" s="217">
        <f>IF(N631="sníž. přenesená",J631,0)</f>
        <v>0</v>
      </c>
      <c r="BI631" s="217">
        <f>IF(N631="nulová",J631,0)</f>
        <v>0</v>
      </c>
      <c r="BJ631" s="18" t="s">
        <v>80</v>
      </c>
      <c r="BK631" s="217">
        <f>ROUND(I631*H631,2)</f>
        <v>0</v>
      </c>
      <c r="BL631" s="18" t="s">
        <v>230</v>
      </c>
      <c r="BM631" s="216" t="s">
        <v>874</v>
      </c>
    </row>
    <row r="632" s="2" customFormat="1">
      <c r="A632" s="39"/>
      <c r="B632" s="40"/>
      <c r="C632" s="41"/>
      <c r="D632" s="218" t="s">
        <v>139</v>
      </c>
      <c r="E632" s="41"/>
      <c r="F632" s="219" t="s">
        <v>875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139</v>
      </c>
      <c r="AU632" s="18" t="s">
        <v>82</v>
      </c>
    </row>
    <row r="633" s="15" customFormat="1">
      <c r="A633" s="15"/>
      <c r="B633" s="246"/>
      <c r="C633" s="247"/>
      <c r="D633" s="225" t="s">
        <v>141</v>
      </c>
      <c r="E633" s="248" t="s">
        <v>19</v>
      </c>
      <c r="F633" s="249" t="s">
        <v>860</v>
      </c>
      <c r="G633" s="247"/>
      <c r="H633" s="248" t="s">
        <v>19</v>
      </c>
      <c r="I633" s="250"/>
      <c r="J633" s="247"/>
      <c r="K633" s="247"/>
      <c r="L633" s="251"/>
      <c r="M633" s="252"/>
      <c r="N633" s="253"/>
      <c r="O633" s="253"/>
      <c r="P633" s="253"/>
      <c r="Q633" s="253"/>
      <c r="R633" s="253"/>
      <c r="S633" s="253"/>
      <c r="T633" s="254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5" t="s">
        <v>141</v>
      </c>
      <c r="AU633" s="255" t="s">
        <v>82</v>
      </c>
      <c r="AV633" s="15" t="s">
        <v>80</v>
      </c>
      <c r="AW633" s="15" t="s">
        <v>34</v>
      </c>
      <c r="AX633" s="15" t="s">
        <v>72</v>
      </c>
      <c r="AY633" s="255" t="s">
        <v>130</v>
      </c>
    </row>
    <row r="634" s="13" customFormat="1">
      <c r="A634" s="13"/>
      <c r="B634" s="223"/>
      <c r="C634" s="224"/>
      <c r="D634" s="225" t="s">
        <v>141</v>
      </c>
      <c r="E634" s="226" t="s">
        <v>19</v>
      </c>
      <c r="F634" s="227" t="s">
        <v>861</v>
      </c>
      <c r="G634" s="224"/>
      <c r="H634" s="228">
        <v>15.35</v>
      </c>
      <c r="I634" s="229"/>
      <c r="J634" s="224"/>
      <c r="K634" s="224"/>
      <c r="L634" s="230"/>
      <c r="M634" s="231"/>
      <c r="N634" s="232"/>
      <c r="O634" s="232"/>
      <c r="P634" s="232"/>
      <c r="Q634" s="232"/>
      <c r="R634" s="232"/>
      <c r="S634" s="232"/>
      <c r="T634" s="23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4" t="s">
        <v>141</v>
      </c>
      <c r="AU634" s="234" t="s">
        <v>82</v>
      </c>
      <c r="AV634" s="13" t="s">
        <v>82</v>
      </c>
      <c r="AW634" s="13" t="s">
        <v>34</v>
      </c>
      <c r="AX634" s="13" t="s">
        <v>72</v>
      </c>
      <c r="AY634" s="234" t="s">
        <v>130</v>
      </c>
    </row>
    <row r="635" s="14" customFormat="1">
      <c r="A635" s="14"/>
      <c r="B635" s="235"/>
      <c r="C635" s="236"/>
      <c r="D635" s="225" t="s">
        <v>141</v>
      </c>
      <c r="E635" s="237" t="s">
        <v>19</v>
      </c>
      <c r="F635" s="238" t="s">
        <v>143</v>
      </c>
      <c r="G635" s="236"/>
      <c r="H635" s="239">
        <v>15.35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5" t="s">
        <v>141</v>
      </c>
      <c r="AU635" s="245" t="s">
        <v>82</v>
      </c>
      <c r="AV635" s="14" t="s">
        <v>137</v>
      </c>
      <c r="AW635" s="14" t="s">
        <v>4</v>
      </c>
      <c r="AX635" s="14" t="s">
        <v>80</v>
      </c>
      <c r="AY635" s="245" t="s">
        <v>130</v>
      </c>
    </row>
    <row r="636" s="2" customFormat="1" ht="24.15" customHeight="1">
      <c r="A636" s="39"/>
      <c r="B636" s="40"/>
      <c r="C636" s="205" t="s">
        <v>876</v>
      </c>
      <c r="D636" s="205" t="s">
        <v>132</v>
      </c>
      <c r="E636" s="206" t="s">
        <v>877</v>
      </c>
      <c r="F636" s="207" t="s">
        <v>878</v>
      </c>
      <c r="G636" s="208" t="s">
        <v>170</v>
      </c>
      <c r="H636" s="209">
        <v>8.8620000000000001</v>
      </c>
      <c r="I636" s="210"/>
      <c r="J636" s="211">
        <f>ROUND(I636*H636,2)</f>
        <v>0</v>
      </c>
      <c r="K636" s="207" t="s">
        <v>136</v>
      </c>
      <c r="L636" s="45"/>
      <c r="M636" s="212" t="s">
        <v>19</v>
      </c>
      <c r="N636" s="213" t="s">
        <v>43</v>
      </c>
      <c r="O636" s="85"/>
      <c r="P636" s="214">
        <f>O636*H636</f>
        <v>0</v>
      </c>
      <c r="Q636" s="214">
        <v>0.0095952160000000002</v>
      </c>
      <c r="R636" s="214">
        <f>Q636*H636</f>
        <v>0.085032804192000003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230</v>
      </c>
      <c r="AT636" s="216" t="s">
        <v>132</v>
      </c>
      <c r="AU636" s="216" t="s">
        <v>82</v>
      </c>
      <c r="AY636" s="18" t="s">
        <v>130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80</v>
      </c>
      <c r="BK636" s="217">
        <f>ROUND(I636*H636,2)</f>
        <v>0</v>
      </c>
      <c r="BL636" s="18" t="s">
        <v>230</v>
      </c>
      <c r="BM636" s="216" t="s">
        <v>879</v>
      </c>
    </row>
    <row r="637" s="2" customFormat="1">
      <c r="A637" s="39"/>
      <c r="B637" s="40"/>
      <c r="C637" s="41"/>
      <c r="D637" s="218" t="s">
        <v>139</v>
      </c>
      <c r="E637" s="41"/>
      <c r="F637" s="219" t="s">
        <v>880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139</v>
      </c>
      <c r="AU637" s="18" t="s">
        <v>82</v>
      </c>
    </row>
    <row r="638" s="15" customFormat="1">
      <c r="A638" s="15"/>
      <c r="B638" s="246"/>
      <c r="C638" s="247"/>
      <c r="D638" s="225" t="s">
        <v>141</v>
      </c>
      <c r="E638" s="248" t="s">
        <v>19</v>
      </c>
      <c r="F638" s="249" t="s">
        <v>671</v>
      </c>
      <c r="G638" s="247"/>
      <c r="H638" s="248" t="s">
        <v>19</v>
      </c>
      <c r="I638" s="250"/>
      <c r="J638" s="247"/>
      <c r="K638" s="247"/>
      <c r="L638" s="251"/>
      <c r="M638" s="252"/>
      <c r="N638" s="253"/>
      <c r="O638" s="253"/>
      <c r="P638" s="253"/>
      <c r="Q638" s="253"/>
      <c r="R638" s="253"/>
      <c r="S638" s="253"/>
      <c r="T638" s="254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5" t="s">
        <v>141</v>
      </c>
      <c r="AU638" s="255" t="s">
        <v>82</v>
      </c>
      <c r="AV638" s="15" t="s">
        <v>80</v>
      </c>
      <c r="AW638" s="15" t="s">
        <v>34</v>
      </c>
      <c r="AX638" s="15" t="s">
        <v>72</v>
      </c>
      <c r="AY638" s="255" t="s">
        <v>130</v>
      </c>
    </row>
    <row r="639" s="13" customFormat="1">
      <c r="A639" s="13"/>
      <c r="B639" s="223"/>
      <c r="C639" s="224"/>
      <c r="D639" s="225" t="s">
        <v>141</v>
      </c>
      <c r="E639" s="226" t="s">
        <v>19</v>
      </c>
      <c r="F639" s="227" t="s">
        <v>693</v>
      </c>
      <c r="G639" s="224"/>
      <c r="H639" s="228">
        <v>3</v>
      </c>
      <c r="I639" s="229"/>
      <c r="J639" s="224"/>
      <c r="K639" s="224"/>
      <c r="L639" s="230"/>
      <c r="M639" s="231"/>
      <c r="N639" s="232"/>
      <c r="O639" s="232"/>
      <c r="P639" s="232"/>
      <c r="Q639" s="232"/>
      <c r="R639" s="232"/>
      <c r="S639" s="232"/>
      <c r="T639" s="23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4" t="s">
        <v>141</v>
      </c>
      <c r="AU639" s="234" t="s">
        <v>82</v>
      </c>
      <c r="AV639" s="13" t="s">
        <v>82</v>
      </c>
      <c r="AW639" s="13" t="s">
        <v>34</v>
      </c>
      <c r="AX639" s="13" t="s">
        <v>72</v>
      </c>
      <c r="AY639" s="234" t="s">
        <v>130</v>
      </c>
    </row>
    <row r="640" s="15" customFormat="1">
      <c r="A640" s="15"/>
      <c r="B640" s="246"/>
      <c r="C640" s="247"/>
      <c r="D640" s="225" t="s">
        <v>141</v>
      </c>
      <c r="E640" s="248" t="s">
        <v>19</v>
      </c>
      <c r="F640" s="249" t="s">
        <v>673</v>
      </c>
      <c r="G640" s="247"/>
      <c r="H640" s="248" t="s">
        <v>19</v>
      </c>
      <c r="I640" s="250"/>
      <c r="J640" s="247"/>
      <c r="K640" s="247"/>
      <c r="L640" s="251"/>
      <c r="M640" s="252"/>
      <c r="N640" s="253"/>
      <c r="O640" s="253"/>
      <c r="P640" s="253"/>
      <c r="Q640" s="253"/>
      <c r="R640" s="253"/>
      <c r="S640" s="253"/>
      <c r="T640" s="254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5" t="s">
        <v>141</v>
      </c>
      <c r="AU640" s="255" t="s">
        <v>82</v>
      </c>
      <c r="AV640" s="15" t="s">
        <v>80</v>
      </c>
      <c r="AW640" s="15" t="s">
        <v>34</v>
      </c>
      <c r="AX640" s="15" t="s">
        <v>72</v>
      </c>
      <c r="AY640" s="255" t="s">
        <v>130</v>
      </c>
    </row>
    <row r="641" s="13" customFormat="1">
      <c r="A641" s="13"/>
      <c r="B641" s="223"/>
      <c r="C641" s="224"/>
      <c r="D641" s="225" t="s">
        <v>141</v>
      </c>
      <c r="E641" s="226" t="s">
        <v>19</v>
      </c>
      <c r="F641" s="227" t="s">
        <v>881</v>
      </c>
      <c r="G641" s="224"/>
      <c r="H641" s="228">
        <v>3.8300000000000001</v>
      </c>
      <c r="I641" s="229"/>
      <c r="J641" s="224"/>
      <c r="K641" s="224"/>
      <c r="L641" s="230"/>
      <c r="M641" s="231"/>
      <c r="N641" s="232"/>
      <c r="O641" s="232"/>
      <c r="P641" s="232"/>
      <c r="Q641" s="232"/>
      <c r="R641" s="232"/>
      <c r="S641" s="232"/>
      <c r="T641" s="23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4" t="s">
        <v>141</v>
      </c>
      <c r="AU641" s="234" t="s">
        <v>82</v>
      </c>
      <c r="AV641" s="13" t="s">
        <v>82</v>
      </c>
      <c r="AW641" s="13" t="s">
        <v>34</v>
      </c>
      <c r="AX641" s="13" t="s">
        <v>72</v>
      </c>
      <c r="AY641" s="234" t="s">
        <v>130</v>
      </c>
    </row>
    <row r="642" s="15" customFormat="1">
      <c r="A642" s="15"/>
      <c r="B642" s="246"/>
      <c r="C642" s="247"/>
      <c r="D642" s="225" t="s">
        <v>141</v>
      </c>
      <c r="E642" s="248" t="s">
        <v>19</v>
      </c>
      <c r="F642" s="249" t="s">
        <v>623</v>
      </c>
      <c r="G642" s="247"/>
      <c r="H642" s="248" t="s">
        <v>19</v>
      </c>
      <c r="I642" s="250"/>
      <c r="J642" s="247"/>
      <c r="K642" s="247"/>
      <c r="L642" s="251"/>
      <c r="M642" s="252"/>
      <c r="N642" s="253"/>
      <c r="O642" s="253"/>
      <c r="P642" s="253"/>
      <c r="Q642" s="253"/>
      <c r="R642" s="253"/>
      <c r="S642" s="253"/>
      <c r="T642" s="254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5" t="s">
        <v>141</v>
      </c>
      <c r="AU642" s="255" t="s">
        <v>82</v>
      </c>
      <c r="AV642" s="15" t="s">
        <v>80</v>
      </c>
      <c r="AW642" s="15" t="s">
        <v>34</v>
      </c>
      <c r="AX642" s="15" t="s">
        <v>72</v>
      </c>
      <c r="AY642" s="255" t="s">
        <v>130</v>
      </c>
    </row>
    <row r="643" s="13" customFormat="1">
      <c r="A643" s="13"/>
      <c r="B643" s="223"/>
      <c r="C643" s="224"/>
      <c r="D643" s="225" t="s">
        <v>141</v>
      </c>
      <c r="E643" s="226" t="s">
        <v>19</v>
      </c>
      <c r="F643" s="227" t="s">
        <v>695</v>
      </c>
      <c r="G643" s="224"/>
      <c r="H643" s="228">
        <v>1.008</v>
      </c>
      <c r="I643" s="229"/>
      <c r="J643" s="224"/>
      <c r="K643" s="224"/>
      <c r="L643" s="230"/>
      <c r="M643" s="231"/>
      <c r="N643" s="232"/>
      <c r="O643" s="232"/>
      <c r="P643" s="232"/>
      <c r="Q643" s="232"/>
      <c r="R643" s="232"/>
      <c r="S643" s="232"/>
      <c r="T643" s="23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4" t="s">
        <v>141</v>
      </c>
      <c r="AU643" s="234" t="s">
        <v>82</v>
      </c>
      <c r="AV643" s="13" t="s">
        <v>82</v>
      </c>
      <c r="AW643" s="13" t="s">
        <v>34</v>
      </c>
      <c r="AX643" s="13" t="s">
        <v>72</v>
      </c>
      <c r="AY643" s="234" t="s">
        <v>130</v>
      </c>
    </row>
    <row r="644" s="15" customFormat="1">
      <c r="A644" s="15"/>
      <c r="B644" s="246"/>
      <c r="C644" s="247"/>
      <c r="D644" s="225" t="s">
        <v>141</v>
      </c>
      <c r="E644" s="248" t="s">
        <v>19</v>
      </c>
      <c r="F644" s="249" t="s">
        <v>625</v>
      </c>
      <c r="G644" s="247"/>
      <c r="H644" s="248" t="s">
        <v>19</v>
      </c>
      <c r="I644" s="250"/>
      <c r="J644" s="247"/>
      <c r="K644" s="247"/>
      <c r="L644" s="251"/>
      <c r="M644" s="252"/>
      <c r="N644" s="253"/>
      <c r="O644" s="253"/>
      <c r="P644" s="253"/>
      <c r="Q644" s="253"/>
      <c r="R644" s="253"/>
      <c r="S644" s="253"/>
      <c r="T644" s="254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5" t="s">
        <v>141</v>
      </c>
      <c r="AU644" s="255" t="s">
        <v>82</v>
      </c>
      <c r="AV644" s="15" t="s">
        <v>80</v>
      </c>
      <c r="AW644" s="15" t="s">
        <v>34</v>
      </c>
      <c r="AX644" s="15" t="s">
        <v>72</v>
      </c>
      <c r="AY644" s="255" t="s">
        <v>130</v>
      </c>
    </row>
    <row r="645" s="13" customFormat="1">
      <c r="A645" s="13"/>
      <c r="B645" s="223"/>
      <c r="C645" s="224"/>
      <c r="D645" s="225" t="s">
        <v>141</v>
      </c>
      <c r="E645" s="226" t="s">
        <v>19</v>
      </c>
      <c r="F645" s="227" t="s">
        <v>696</v>
      </c>
      <c r="G645" s="224"/>
      <c r="H645" s="228">
        <v>1.024</v>
      </c>
      <c r="I645" s="229"/>
      <c r="J645" s="224"/>
      <c r="K645" s="224"/>
      <c r="L645" s="230"/>
      <c r="M645" s="231"/>
      <c r="N645" s="232"/>
      <c r="O645" s="232"/>
      <c r="P645" s="232"/>
      <c r="Q645" s="232"/>
      <c r="R645" s="232"/>
      <c r="S645" s="232"/>
      <c r="T645" s="23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4" t="s">
        <v>141</v>
      </c>
      <c r="AU645" s="234" t="s">
        <v>82</v>
      </c>
      <c r="AV645" s="13" t="s">
        <v>82</v>
      </c>
      <c r="AW645" s="13" t="s">
        <v>34</v>
      </c>
      <c r="AX645" s="13" t="s">
        <v>72</v>
      </c>
      <c r="AY645" s="234" t="s">
        <v>130</v>
      </c>
    </row>
    <row r="646" s="14" customFormat="1">
      <c r="A646" s="14"/>
      <c r="B646" s="235"/>
      <c r="C646" s="236"/>
      <c r="D646" s="225" t="s">
        <v>141</v>
      </c>
      <c r="E646" s="237" t="s">
        <v>19</v>
      </c>
      <c r="F646" s="238" t="s">
        <v>143</v>
      </c>
      <c r="G646" s="236"/>
      <c r="H646" s="239">
        <v>8.8620000000000001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141</v>
      </c>
      <c r="AU646" s="245" t="s">
        <v>82</v>
      </c>
      <c r="AV646" s="14" t="s">
        <v>137</v>
      </c>
      <c r="AW646" s="14" t="s">
        <v>4</v>
      </c>
      <c r="AX646" s="14" t="s">
        <v>80</v>
      </c>
      <c r="AY646" s="245" t="s">
        <v>130</v>
      </c>
    </row>
    <row r="647" s="2" customFormat="1" ht="24.15" customHeight="1">
      <c r="A647" s="39"/>
      <c r="B647" s="40"/>
      <c r="C647" s="205" t="s">
        <v>882</v>
      </c>
      <c r="D647" s="205" t="s">
        <v>132</v>
      </c>
      <c r="E647" s="206" t="s">
        <v>883</v>
      </c>
      <c r="F647" s="207" t="s">
        <v>884</v>
      </c>
      <c r="G647" s="208" t="s">
        <v>151</v>
      </c>
      <c r="H647" s="209">
        <v>0.439</v>
      </c>
      <c r="I647" s="210"/>
      <c r="J647" s="211">
        <f>ROUND(I647*H647,2)</f>
        <v>0</v>
      </c>
      <c r="K647" s="207" t="s">
        <v>136</v>
      </c>
      <c r="L647" s="45"/>
      <c r="M647" s="212" t="s">
        <v>19</v>
      </c>
      <c r="N647" s="213" t="s">
        <v>43</v>
      </c>
      <c r="O647" s="85"/>
      <c r="P647" s="214">
        <f>O647*H647</f>
        <v>0</v>
      </c>
      <c r="Q647" s="214">
        <v>0</v>
      </c>
      <c r="R647" s="214">
        <f>Q647*H647</f>
        <v>0</v>
      </c>
      <c r="S647" s="214">
        <v>0</v>
      </c>
      <c r="T647" s="21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6" t="s">
        <v>230</v>
      </c>
      <c r="AT647" s="216" t="s">
        <v>132</v>
      </c>
      <c r="AU647" s="216" t="s">
        <v>82</v>
      </c>
      <c r="AY647" s="18" t="s">
        <v>130</v>
      </c>
      <c r="BE647" s="217">
        <f>IF(N647="základní",J647,0)</f>
        <v>0</v>
      </c>
      <c r="BF647" s="217">
        <f>IF(N647="snížená",J647,0)</f>
        <v>0</v>
      </c>
      <c r="BG647" s="217">
        <f>IF(N647="zákl. přenesená",J647,0)</f>
        <v>0</v>
      </c>
      <c r="BH647" s="217">
        <f>IF(N647="sníž. přenesená",J647,0)</f>
        <v>0</v>
      </c>
      <c r="BI647" s="217">
        <f>IF(N647="nulová",J647,0)</f>
        <v>0</v>
      </c>
      <c r="BJ647" s="18" t="s">
        <v>80</v>
      </c>
      <c r="BK647" s="217">
        <f>ROUND(I647*H647,2)</f>
        <v>0</v>
      </c>
      <c r="BL647" s="18" t="s">
        <v>230</v>
      </c>
      <c r="BM647" s="216" t="s">
        <v>885</v>
      </c>
    </row>
    <row r="648" s="2" customFormat="1">
      <c r="A648" s="39"/>
      <c r="B648" s="40"/>
      <c r="C648" s="41"/>
      <c r="D648" s="218" t="s">
        <v>139</v>
      </c>
      <c r="E648" s="41"/>
      <c r="F648" s="219" t="s">
        <v>886</v>
      </c>
      <c r="G648" s="41"/>
      <c r="H648" s="41"/>
      <c r="I648" s="220"/>
      <c r="J648" s="41"/>
      <c r="K648" s="41"/>
      <c r="L648" s="45"/>
      <c r="M648" s="221"/>
      <c r="N648" s="222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139</v>
      </c>
      <c r="AU648" s="18" t="s">
        <v>82</v>
      </c>
    </row>
    <row r="649" s="12" customFormat="1" ht="22.8" customHeight="1">
      <c r="A649" s="12"/>
      <c r="B649" s="189"/>
      <c r="C649" s="190"/>
      <c r="D649" s="191" t="s">
        <v>71</v>
      </c>
      <c r="E649" s="203" t="s">
        <v>414</v>
      </c>
      <c r="F649" s="203" t="s">
        <v>415</v>
      </c>
      <c r="G649" s="190"/>
      <c r="H649" s="190"/>
      <c r="I649" s="193"/>
      <c r="J649" s="204">
        <f>BK649</f>
        <v>0</v>
      </c>
      <c r="K649" s="190"/>
      <c r="L649" s="195"/>
      <c r="M649" s="196"/>
      <c r="N649" s="197"/>
      <c r="O649" s="197"/>
      <c r="P649" s="198">
        <f>SUM(P650:P685)</f>
        <v>0</v>
      </c>
      <c r="Q649" s="197"/>
      <c r="R649" s="198">
        <f>SUM(R650:R685)</f>
        <v>0.22074488749999996</v>
      </c>
      <c r="S649" s="197"/>
      <c r="T649" s="199">
        <f>SUM(T650:T685)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00" t="s">
        <v>82</v>
      </c>
      <c r="AT649" s="201" t="s">
        <v>71</v>
      </c>
      <c r="AU649" s="201" t="s">
        <v>80</v>
      </c>
      <c r="AY649" s="200" t="s">
        <v>130</v>
      </c>
      <c r="BK649" s="202">
        <f>SUM(BK650:BK685)</f>
        <v>0</v>
      </c>
    </row>
    <row r="650" s="2" customFormat="1" ht="21.75" customHeight="1">
      <c r="A650" s="39"/>
      <c r="B650" s="40"/>
      <c r="C650" s="205" t="s">
        <v>887</v>
      </c>
      <c r="D650" s="205" t="s">
        <v>132</v>
      </c>
      <c r="E650" s="206" t="s">
        <v>888</v>
      </c>
      <c r="F650" s="207" t="s">
        <v>889</v>
      </c>
      <c r="G650" s="208" t="s">
        <v>170</v>
      </c>
      <c r="H650" s="209">
        <v>1.44</v>
      </c>
      <c r="I650" s="210"/>
      <c r="J650" s="211">
        <f>ROUND(I650*H650,2)</f>
        <v>0</v>
      </c>
      <c r="K650" s="207" t="s">
        <v>136</v>
      </c>
      <c r="L650" s="45"/>
      <c r="M650" s="212" t="s">
        <v>19</v>
      </c>
      <c r="N650" s="213" t="s">
        <v>43</v>
      </c>
      <c r="O650" s="85"/>
      <c r="P650" s="214">
        <f>O650*H650</f>
        <v>0</v>
      </c>
      <c r="Q650" s="214">
        <v>0.000264725</v>
      </c>
      <c r="R650" s="214">
        <f>Q650*H650</f>
        <v>0.000381204</v>
      </c>
      <c r="S650" s="214">
        <v>0</v>
      </c>
      <c r="T650" s="215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16" t="s">
        <v>230</v>
      </c>
      <c r="AT650" s="216" t="s">
        <v>132</v>
      </c>
      <c r="AU650" s="216" t="s">
        <v>82</v>
      </c>
      <c r="AY650" s="18" t="s">
        <v>130</v>
      </c>
      <c r="BE650" s="217">
        <f>IF(N650="základní",J650,0)</f>
        <v>0</v>
      </c>
      <c r="BF650" s="217">
        <f>IF(N650="snížená",J650,0)</f>
        <v>0</v>
      </c>
      <c r="BG650" s="217">
        <f>IF(N650="zákl. přenesená",J650,0)</f>
        <v>0</v>
      </c>
      <c r="BH650" s="217">
        <f>IF(N650="sníž. přenesená",J650,0)</f>
        <v>0</v>
      </c>
      <c r="BI650" s="217">
        <f>IF(N650="nulová",J650,0)</f>
        <v>0</v>
      </c>
      <c r="BJ650" s="18" t="s">
        <v>80</v>
      </c>
      <c r="BK650" s="217">
        <f>ROUND(I650*H650,2)</f>
        <v>0</v>
      </c>
      <c r="BL650" s="18" t="s">
        <v>230</v>
      </c>
      <c r="BM650" s="216" t="s">
        <v>890</v>
      </c>
    </row>
    <row r="651" s="2" customFormat="1">
      <c r="A651" s="39"/>
      <c r="B651" s="40"/>
      <c r="C651" s="41"/>
      <c r="D651" s="218" t="s">
        <v>139</v>
      </c>
      <c r="E651" s="41"/>
      <c r="F651" s="219" t="s">
        <v>891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139</v>
      </c>
      <c r="AU651" s="18" t="s">
        <v>82</v>
      </c>
    </row>
    <row r="652" s="13" customFormat="1">
      <c r="A652" s="13"/>
      <c r="B652" s="223"/>
      <c r="C652" s="224"/>
      <c r="D652" s="225" t="s">
        <v>141</v>
      </c>
      <c r="E652" s="226" t="s">
        <v>19</v>
      </c>
      <c r="F652" s="227" t="s">
        <v>892</v>
      </c>
      <c r="G652" s="224"/>
      <c r="H652" s="228">
        <v>1.44</v>
      </c>
      <c r="I652" s="229"/>
      <c r="J652" s="224"/>
      <c r="K652" s="224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141</v>
      </c>
      <c r="AU652" s="234" t="s">
        <v>82</v>
      </c>
      <c r="AV652" s="13" t="s">
        <v>82</v>
      </c>
      <c r="AW652" s="13" t="s">
        <v>34</v>
      </c>
      <c r="AX652" s="13" t="s">
        <v>72</v>
      </c>
      <c r="AY652" s="234" t="s">
        <v>130</v>
      </c>
    </row>
    <row r="653" s="14" customFormat="1">
      <c r="A653" s="14"/>
      <c r="B653" s="235"/>
      <c r="C653" s="236"/>
      <c r="D653" s="225" t="s">
        <v>141</v>
      </c>
      <c r="E653" s="237" t="s">
        <v>19</v>
      </c>
      <c r="F653" s="238" t="s">
        <v>143</v>
      </c>
      <c r="G653" s="236"/>
      <c r="H653" s="239">
        <v>1.44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5" t="s">
        <v>141</v>
      </c>
      <c r="AU653" s="245" t="s">
        <v>82</v>
      </c>
      <c r="AV653" s="14" t="s">
        <v>137</v>
      </c>
      <c r="AW653" s="14" t="s">
        <v>4</v>
      </c>
      <c r="AX653" s="14" t="s">
        <v>80</v>
      </c>
      <c r="AY653" s="245" t="s">
        <v>130</v>
      </c>
    </row>
    <row r="654" s="2" customFormat="1" ht="16.5" customHeight="1">
      <c r="A654" s="39"/>
      <c r="B654" s="40"/>
      <c r="C654" s="256" t="s">
        <v>893</v>
      </c>
      <c r="D654" s="256" t="s">
        <v>218</v>
      </c>
      <c r="E654" s="257" t="s">
        <v>894</v>
      </c>
      <c r="F654" s="258" t="s">
        <v>895</v>
      </c>
      <c r="G654" s="259" t="s">
        <v>170</v>
      </c>
      <c r="H654" s="260">
        <v>1.44</v>
      </c>
      <c r="I654" s="261"/>
      <c r="J654" s="262">
        <f>ROUND(I654*H654,2)</f>
        <v>0</v>
      </c>
      <c r="K654" s="258" t="s">
        <v>19</v>
      </c>
      <c r="L654" s="263"/>
      <c r="M654" s="264" t="s">
        <v>19</v>
      </c>
      <c r="N654" s="265" t="s">
        <v>43</v>
      </c>
      <c r="O654" s="85"/>
      <c r="P654" s="214">
        <f>O654*H654</f>
        <v>0</v>
      </c>
      <c r="Q654" s="214">
        <v>0.02639</v>
      </c>
      <c r="R654" s="214">
        <f>Q654*H654</f>
        <v>0.038001599999999996</v>
      </c>
      <c r="S654" s="214">
        <v>0</v>
      </c>
      <c r="T654" s="21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6" t="s">
        <v>324</v>
      </c>
      <c r="AT654" s="216" t="s">
        <v>218</v>
      </c>
      <c r="AU654" s="216" t="s">
        <v>82</v>
      </c>
      <c r="AY654" s="18" t="s">
        <v>130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80</v>
      </c>
      <c r="BK654" s="217">
        <f>ROUND(I654*H654,2)</f>
        <v>0</v>
      </c>
      <c r="BL654" s="18" t="s">
        <v>230</v>
      </c>
      <c r="BM654" s="216" t="s">
        <v>896</v>
      </c>
    </row>
    <row r="655" s="13" customFormat="1">
      <c r="A655" s="13"/>
      <c r="B655" s="223"/>
      <c r="C655" s="224"/>
      <c r="D655" s="225" t="s">
        <v>141</v>
      </c>
      <c r="E655" s="226" t="s">
        <v>19</v>
      </c>
      <c r="F655" s="227" t="s">
        <v>892</v>
      </c>
      <c r="G655" s="224"/>
      <c r="H655" s="228">
        <v>1.44</v>
      </c>
      <c r="I655" s="229"/>
      <c r="J655" s="224"/>
      <c r="K655" s="224"/>
      <c r="L655" s="230"/>
      <c r="M655" s="231"/>
      <c r="N655" s="232"/>
      <c r="O655" s="232"/>
      <c r="P655" s="232"/>
      <c r="Q655" s="232"/>
      <c r="R655" s="232"/>
      <c r="S655" s="232"/>
      <c r="T655" s="23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4" t="s">
        <v>141</v>
      </c>
      <c r="AU655" s="234" t="s">
        <v>82</v>
      </c>
      <c r="AV655" s="13" t="s">
        <v>82</v>
      </c>
      <c r="AW655" s="13" t="s">
        <v>34</v>
      </c>
      <c r="AX655" s="13" t="s">
        <v>72</v>
      </c>
      <c r="AY655" s="234" t="s">
        <v>130</v>
      </c>
    </row>
    <row r="656" s="14" customFormat="1">
      <c r="A656" s="14"/>
      <c r="B656" s="235"/>
      <c r="C656" s="236"/>
      <c r="D656" s="225" t="s">
        <v>141</v>
      </c>
      <c r="E656" s="237" t="s">
        <v>19</v>
      </c>
      <c r="F656" s="238" t="s">
        <v>143</v>
      </c>
      <c r="G656" s="236"/>
      <c r="H656" s="239">
        <v>1.44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141</v>
      </c>
      <c r="AU656" s="245" t="s">
        <v>82</v>
      </c>
      <c r="AV656" s="14" t="s">
        <v>137</v>
      </c>
      <c r="AW656" s="14" t="s">
        <v>4</v>
      </c>
      <c r="AX656" s="14" t="s">
        <v>80</v>
      </c>
      <c r="AY656" s="245" t="s">
        <v>130</v>
      </c>
    </row>
    <row r="657" s="2" customFormat="1" ht="21.75" customHeight="1">
      <c r="A657" s="39"/>
      <c r="B657" s="40"/>
      <c r="C657" s="205" t="s">
        <v>897</v>
      </c>
      <c r="D657" s="205" t="s">
        <v>132</v>
      </c>
      <c r="E657" s="206" t="s">
        <v>898</v>
      </c>
      <c r="F657" s="207" t="s">
        <v>899</v>
      </c>
      <c r="G657" s="208" t="s">
        <v>170</v>
      </c>
      <c r="H657" s="209">
        <v>1.9199999999999999</v>
      </c>
      <c r="I657" s="210"/>
      <c r="J657" s="211">
        <f>ROUND(I657*H657,2)</f>
        <v>0</v>
      </c>
      <c r="K657" s="207" t="s">
        <v>136</v>
      </c>
      <c r="L657" s="45"/>
      <c r="M657" s="212" t="s">
        <v>19</v>
      </c>
      <c r="N657" s="213" t="s">
        <v>43</v>
      </c>
      <c r="O657" s="85"/>
      <c r="P657" s="214">
        <f>O657*H657</f>
        <v>0</v>
      </c>
      <c r="Q657" s="214">
        <v>0.00025970000000000002</v>
      </c>
      <c r="R657" s="214">
        <f>Q657*H657</f>
        <v>0.00049862400000000003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230</v>
      </c>
      <c r="AT657" s="216" t="s">
        <v>132</v>
      </c>
      <c r="AU657" s="216" t="s">
        <v>82</v>
      </c>
      <c r="AY657" s="18" t="s">
        <v>130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80</v>
      </c>
      <c r="BK657" s="217">
        <f>ROUND(I657*H657,2)</f>
        <v>0</v>
      </c>
      <c r="BL657" s="18" t="s">
        <v>230</v>
      </c>
      <c r="BM657" s="216" t="s">
        <v>900</v>
      </c>
    </row>
    <row r="658" s="2" customFormat="1">
      <c r="A658" s="39"/>
      <c r="B658" s="40"/>
      <c r="C658" s="41"/>
      <c r="D658" s="218" t="s">
        <v>139</v>
      </c>
      <c r="E658" s="41"/>
      <c r="F658" s="219" t="s">
        <v>901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139</v>
      </c>
      <c r="AU658" s="18" t="s">
        <v>82</v>
      </c>
    </row>
    <row r="659" s="13" customFormat="1">
      <c r="A659" s="13"/>
      <c r="B659" s="223"/>
      <c r="C659" s="224"/>
      <c r="D659" s="225" t="s">
        <v>141</v>
      </c>
      <c r="E659" s="226" t="s">
        <v>19</v>
      </c>
      <c r="F659" s="227" t="s">
        <v>902</v>
      </c>
      <c r="G659" s="224"/>
      <c r="H659" s="228">
        <v>1.9199999999999999</v>
      </c>
      <c r="I659" s="229"/>
      <c r="J659" s="224"/>
      <c r="K659" s="224"/>
      <c r="L659" s="230"/>
      <c r="M659" s="231"/>
      <c r="N659" s="232"/>
      <c r="O659" s="232"/>
      <c r="P659" s="232"/>
      <c r="Q659" s="232"/>
      <c r="R659" s="232"/>
      <c r="S659" s="232"/>
      <c r="T659" s="23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4" t="s">
        <v>141</v>
      </c>
      <c r="AU659" s="234" t="s">
        <v>82</v>
      </c>
      <c r="AV659" s="13" t="s">
        <v>82</v>
      </c>
      <c r="AW659" s="13" t="s">
        <v>34</v>
      </c>
      <c r="AX659" s="13" t="s">
        <v>72</v>
      </c>
      <c r="AY659" s="234" t="s">
        <v>130</v>
      </c>
    </row>
    <row r="660" s="14" customFormat="1">
      <c r="A660" s="14"/>
      <c r="B660" s="235"/>
      <c r="C660" s="236"/>
      <c r="D660" s="225" t="s">
        <v>141</v>
      </c>
      <c r="E660" s="237" t="s">
        <v>19</v>
      </c>
      <c r="F660" s="238" t="s">
        <v>143</v>
      </c>
      <c r="G660" s="236"/>
      <c r="H660" s="239">
        <v>1.9199999999999999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141</v>
      </c>
      <c r="AU660" s="245" t="s">
        <v>82</v>
      </c>
      <c r="AV660" s="14" t="s">
        <v>137</v>
      </c>
      <c r="AW660" s="14" t="s">
        <v>4</v>
      </c>
      <c r="AX660" s="14" t="s">
        <v>80</v>
      </c>
      <c r="AY660" s="245" t="s">
        <v>130</v>
      </c>
    </row>
    <row r="661" s="2" customFormat="1" ht="16.5" customHeight="1">
      <c r="A661" s="39"/>
      <c r="B661" s="40"/>
      <c r="C661" s="256" t="s">
        <v>903</v>
      </c>
      <c r="D661" s="256" t="s">
        <v>218</v>
      </c>
      <c r="E661" s="257" t="s">
        <v>904</v>
      </c>
      <c r="F661" s="258" t="s">
        <v>905</v>
      </c>
      <c r="G661" s="259" t="s">
        <v>170</v>
      </c>
      <c r="H661" s="260">
        <v>1.9199999999999999</v>
      </c>
      <c r="I661" s="261"/>
      <c r="J661" s="262">
        <f>ROUND(I661*H661,2)</f>
        <v>0</v>
      </c>
      <c r="K661" s="258" t="s">
        <v>136</v>
      </c>
      <c r="L661" s="263"/>
      <c r="M661" s="264" t="s">
        <v>19</v>
      </c>
      <c r="N661" s="265" t="s">
        <v>43</v>
      </c>
      <c r="O661" s="85"/>
      <c r="P661" s="214">
        <f>O661*H661</f>
        <v>0</v>
      </c>
      <c r="Q661" s="214">
        <v>0.02546</v>
      </c>
      <c r="R661" s="214">
        <f>Q661*H661</f>
        <v>0.048883199999999995</v>
      </c>
      <c r="S661" s="214">
        <v>0</v>
      </c>
      <c r="T661" s="215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6" t="s">
        <v>324</v>
      </c>
      <c r="AT661" s="216" t="s">
        <v>218</v>
      </c>
      <c r="AU661" s="216" t="s">
        <v>82</v>
      </c>
      <c r="AY661" s="18" t="s">
        <v>130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80</v>
      </c>
      <c r="BK661" s="217">
        <f>ROUND(I661*H661,2)</f>
        <v>0</v>
      </c>
      <c r="BL661" s="18" t="s">
        <v>230</v>
      </c>
      <c r="BM661" s="216" t="s">
        <v>906</v>
      </c>
    </row>
    <row r="662" s="13" customFormat="1">
      <c r="A662" s="13"/>
      <c r="B662" s="223"/>
      <c r="C662" s="224"/>
      <c r="D662" s="225" t="s">
        <v>141</v>
      </c>
      <c r="E662" s="226" t="s">
        <v>19</v>
      </c>
      <c r="F662" s="227" t="s">
        <v>902</v>
      </c>
      <c r="G662" s="224"/>
      <c r="H662" s="228">
        <v>1.9199999999999999</v>
      </c>
      <c r="I662" s="229"/>
      <c r="J662" s="224"/>
      <c r="K662" s="224"/>
      <c r="L662" s="230"/>
      <c r="M662" s="231"/>
      <c r="N662" s="232"/>
      <c r="O662" s="232"/>
      <c r="P662" s="232"/>
      <c r="Q662" s="232"/>
      <c r="R662" s="232"/>
      <c r="S662" s="232"/>
      <c r="T662" s="23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4" t="s">
        <v>141</v>
      </c>
      <c r="AU662" s="234" t="s">
        <v>82</v>
      </c>
      <c r="AV662" s="13" t="s">
        <v>82</v>
      </c>
      <c r="AW662" s="13" t="s">
        <v>34</v>
      </c>
      <c r="AX662" s="13" t="s">
        <v>72</v>
      </c>
      <c r="AY662" s="234" t="s">
        <v>130</v>
      </c>
    </row>
    <row r="663" s="14" customFormat="1">
      <c r="A663" s="14"/>
      <c r="B663" s="235"/>
      <c r="C663" s="236"/>
      <c r="D663" s="225" t="s">
        <v>141</v>
      </c>
      <c r="E663" s="237" t="s">
        <v>19</v>
      </c>
      <c r="F663" s="238" t="s">
        <v>143</v>
      </c>
      <c r="G663" s="236"/>
      <c r="H663" s="239">
        <v>1.9199999999999999</v>
      </c>
      <c r="I663" s="240"/>
      <c r="J663" s="236"/>
      <c r="K663" s="236"/>
      <c r="L663" s="241"/>
      <c r="M663" s="242"/>
      <c r="N663" s="243"/>
      <c r="O663" s="243"/>
      <c r="P663" s="243"/>
      <c r="Q663" s="243"/>
      <c r="R663" s="243"/>
      <c r="S663" s="243"/>
      <c r="T663" s="24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5" t="s">
        <v>141</v>
      </c>
      <c r="AU663" s="245" t="s">
        <v>82</v>
      </c>
      <c r="AV663" s="14" t="s">
        <v>137</v>
      </c>
      <c r="AW663" s="14" t="s">
        <v>4</v>
      </c>
      <c r="AX663" s="14" t="s">
        <v>80</v>
      </c>
      <c r="AY663" s="245" t="s">
        <v>130</v>
      </c>
    </row>
    <row r="664" s="2" customFormat="1" ht="21.75" customHeight="1">
      <c r="A664" s="39"/>
      <c r="B664" s="40"/>
      <c r="C664" s="205" t="s">
        <v>907</v>
      </c>
      <c r="D664" s="205" t="s">
        <v>132</v>
      </c>
      <c r="E664" s="206" t="s">
        <v>908</v>
      </c>
      <c r="F664" s="207" t="s">
        <v>909</v>
      </c>
      <c r="G664" s="208" t="s">
        <v>170</v>
      </c>
      <c r="H664" s="209">
        <v>1.44</v>
      </c>
      <c r="I664" s="210"/>
      <c r="J664" s="211">
        <f>ROUND(I664*H664,2)</f>
        <v>0</v>
      </c>
      <c r="K664" s="207" t="s">
        <v>136</v>
      </c>
      <c r="L664" s="45"/>
      <c r="M664" s="212" t="s">
        <v>19</v>
      </c>
      <c r="N664" s="213" t="s">
        <v>43</v>
      </c>
      <c r="O664" s="85"/>
      <c r="P664" s="214">
        <f>O664*H664</f>
        <v>0</v>
      </c>
      <c r="Q664" s="214">
        <v>0.00026848749999999999</v>
      </c>
      <c r="R664" s="214">
        <f>Q664*H664</f>
        <v>0.00038662199999999999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230</v>
      </c>
      <c r="AT664" s="216" t="s">
        <v>132</v>
      </c>
      <c r="AU664" s="216" t="s">
        <v>82</v>
      </c>
      <c r="AY664" s="18" t="s">
        <v>130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80</v>
      </c>
      <c r="BK664" s="217">
        <f>ROUND(I664*H664,2)</f>
        <v>0</v>
      </c>
      <c r="BL664" s="18" t="s">
        <v>230</v>
      </c>
      <c r="BM664" s="216" t="s">
        <v>910</v>
      </c>
    </row>
    <row r="665" s="2" customFormat="1">
      <c r="A665" s="39"/>
      <c r="B665" s="40"/>
      <c r="C665" s="41"/>
      <c r="D665" s="218" t="s">
        <v>139</v>
      </c>
      <c r="E665" s="41"/>
      <c r="F665" s="219" t="s">
        <v>911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139</v>
      </c>
      <c r="AU665" s="18" t="s">
        <v>82</v>
      </c>
    </row>
    <row r="666" s="13" customFormat="1">
      <c r="A666" s="13"/>
      <c r="B666" s="223"/>
      <c r="C666" s="224"/>
      <c r="D666" s="225" t="s">
        <v>141</v>
      </c>
      <c r="E666" s="226" t="s">
        <v>19</v>
      </c>
      <c r="F666" s="227" t="s">
        <v>912</v>
      </c>
      <c r="G666" s="224"/>
      <c r="H666" s="228">
        <v>1.44</v>
      </c>
      <c r="I666" s="229"/>
      <c r="J666" s="224"/>
      <c r="K666" s="224"/>
      <c r="L666" s="230"/>
      <c r="M666" s="231"/>
      <c r="N666" s="232"/>
      <c r="O666" s="232"/>
      <c r="P666" s="232"/>
      <c r="Q666" s="232"/>
      <c r="R666" s="232"/>
      <c r="S666" s="232"/>
      <c r="T666" s="23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4" t="s">
        <v>141</v>
      </c>
      <c r="AU666" s="234" t="s">
        <v>82</v>
      </c>
      <c r="AV666" s="13" t="s">
        <v>82</v>
      </c>
      <c r="AW666" s="13" t="s">
        <v>34</v>
      </c>
      <c r="AX666" s="13" t="s">
        <v>72</v>
      </c>
      <c r="AY666" s="234" t="s">
        <v>130</v>
      </c>
    </row>
    <row r="667" s="14" customFormat="1">
      <c r="A667" s="14"/>
      <c r="B667" s="235"/>
      <c r="C667" s="236"/>
      <c r="D667" s="225" t="s">
        <v>141</v>
      </c>
      <c r="E667" s="237" t="s">
        <v>19</v>
      </c>
      <c r="F667" s="238" t="s">
        <v>143</v>
      </c>
      <c r="G667" s="236"/>
      <c r="H667" s="239">
        <v>1.44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5" t="s">
        <v>141</v>
      </c>
      <c r="AU667" s="245" t="s">
        <v>82</v>
      </c>
      <c r="AV667" s="14" t="s">
        <v>137</v>
      </c>
      <c r="AW667" s="14" t="s">
        <v>4</v>
      </c>
      <c r="AX667" s="14" t="s">
        <v>80</v>
      </c>
      <c r="AY667" s="245" t="s">
        <v>130</v>
      </c>
    </row>
    <row r="668" s="2" customFormat="1" ht="16.5" customHeight="1">
      <c r="A668" s="39"/>
      <c r="B668" s="40"/>
      <c r="C668" s="256" t="s">
        <v>913</v>
      </c>
      <c r="D668" s="256" t="s">
        <v>218</v>
      </c>
      <c r="E668" s="257" t="s">
        <v>914</v>
      </c>
      <c r="F668" s="258" t="s">
        <v>915</v>
      </c>
      <c r="G668" s="259" t="s">
        <v>170</v>
      </c>
      <c r="H668" s="260">
        <v>1.44</v>
      </c>
      <c r="I668" s="261"/>
      <c r="J668" s="262">
        <f>ROUND(I668*H668,2)</f>
        <v>0</v>
      </c>
      <c r="K668" s="258" t="s">
        <v>136</v>
      </c>
      <c r="L668" s="263"/>
      <c r="M668" s="264" t="s">
        <v>19</v>
      </c>
      <c r="N668" s="265" t="s">
        <v>43</v>
      </c>
      <c r="O668" s="85"/>
      <c r="P668" s="214">
        <f>O668*H668</f>
        <v>0</v>
      </c>
      <c r="Q668" s="214">
        <v>0.03056</v>
      </c>
      <c r="R668" s="214">
        <f>Q668*H668</f>
        <v>0.044006400000000001</v>
      </c>
      <c r="S668" s="214">
        <v>0</v>
      </c>
      <c r="T668" s="21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16" t="s">
        <v>324</v>
      </c>
      <c r="AT668" s="216" t="s">
        <v>218</v>
      </c>
      <c r="AU668" s="216" t="s">
        <v>82</v>
      </c>
      <c r="AY668" s="18" t="s">
        <v>130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8" t="s">
        <v>80</v>
      </c>
      <c r="BK668" s="217">
        <f>ROUND(I668*H668,2)</f>
        <v>0</v>
      </c>
      <c r="BL668" s="18" t="s">
        <v>230</v>
      </c>
      <c r="BM668" s="216" t="s">
        <v>916</v>
      </c>
    </row>
    <row r="669" s="13" customFormat="1">
      <c r="A669" s="13"/>
      <c r="B669" s="223"/>
      <c r="C669" s="224"/>
      <c r="D669" s="225" t="s">
        <v>141</v>
      </c>
      <c r="E669" s="226" t="s">
        <v>19</v>
      </c>
      <c r="F669" s="227" t="s">
        <v>912</v>
      </c>
      <c r="G669" s="224"/>
      <c r="H669" s="228">
        <v>1.44</v>
      </c>
      <c r="I669" s="229"/>
      <c r="J669" s="224"/>
      <c r="K669" s="224"/>
      <c r="L669" s="230"/>
      <c r="M669" s="231"/>
      <c r="N669" s="232"/>
      <c r="O669" s="232"/>
      <c r="P669" s="232"/>
      <c r="Q669" s="232"/>
      <c r="R669" s="232"/>
      <c r="S669" s="232"/>
      <c r="T669" s="23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4" t="s">
        <v>141</v>
      </c>
      <c r="AU669" s="234" t="s">
        <v>82</v>
      </c>
      <c r="AV669" s="13" t="s">
        <v>82</v>
      </c>
      <c r="AW669" s="13" t="s">
        <v>34</v>
      </c>
      <c r="AX669" s="13" t="s">
        <v>72</v>
      </c>
      <c r="AY669" s="234" t="s">
        <v>130</v>
      </c>
    </row>
    <row r="670" s="14" customFormat="1">
      <c r="A670" s="14"/>
      <c r="B670" s="235"/>
      <c r="C670" s="236"/>
      <c r="D670" s="225" t="s">
        <v>141</v>
      </c>
      <c r="E670" s="237" t="s">
        <v>19</v>
      </c>
      <c r="F670" s="238" t="s">
        <v>143</v>
      </c>
      <c r="G670" s="236"/>
      <c r="H670" s="239">
        <v>1.44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141</v>
      </c>
      <c r="AU670" s="245" t="s">
        <v>82</v>
      </c>
      <c r="AV670" s="14" t="s">
        <v>137</v>
      </c>
      <c r="AW670" s="14" t="s">
        <v>4</v>
      </c>
      <c r="AX670" s="14" t="s">
        <v>80</v>
      </c>
      <c r="AY670" s="245" t="s">
        <v>130</v>
      </c>
    </row>
    <row r="671" s="2" customFormat="1" ht="16.5" customHeight="1">
      <c r="A671" s="39"/>
      <c r="B671" s="40"/>
      <c r="C671" s="205" t="s">
        <v>917</v>
      </c>
      <c r="D671" s="205" t="s">
        <v>132</v>
      </c>
      <c r="E671" s="206" t="s">
        <v>918</v>
      </c>
      <c r="F671" s="207" t="s">
        <v>919</v>
      </c>
      <c r="G671" s="208" t="s">
        <v>338</v>
      </c>
      <c r="H671" s="209">
        <v>5</v>
      </c>
      <c r="I671" s="210"/>
      <c r="J671" s="211">
        <f>ROUND(I671*H671,2)</f>
        <v>0</v>
      </c>
      <c r="K671" s="207" t="s">
        <v>136</v>
      </c>
      <c r="L671" s="45"/>
      <c r="M671" s="212" t="s">
        <v>19</v>
      </c>
      <c r="N671" s="213" t="s">
        <v>43</v>
      </c>
      <c r="O671" s="85"/>
      <c r="P671" s="214">
        <f>O671*H671</f>
        <v>0</v>
      </c>
      <c r="Q671" s="214">
        <v>0.00026848749999999999</v>
      </c>
      <c r="R671" s="214">
        <f>Q671*H671</f>
        <v>0.0013424374999999999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230</v>
      </c>
      <c r="AT671" s="216" t="s">
        <v>132</v>
      </c>
      <c r="AU671" s="216" t="s">
        <v>82</v>
      </c>
      <c r="AY671" s="18" t="s">
        <v>130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80</v>
      </c>
      <c r="BK671" s="217">
        <f>ROUND(I671*H671,2)</f>
        <v>0</v>
      </c>
      <c r="BL671" s="18" t="s">
        <v>230</v>
      </c>
      <c r="BM671" s="216" t="s">
        <v>920</v>
      </c>
    </row>
    <row r="672" s="2" customFormat="1">
      <c r="A672" s="39"/>
      <c r="B672" s="40"/>
      <c r="C672" s="41"/>
      <c r="D672" s="218" t="s">
        <v>139</v>
      </c>
      <c r="E672" s="41"/>
      <c r="F672" s="219" t="s">
        <v>921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139</v>
      </c>
      <c r="AU672" s="18" t="s">
        <v>82</v>
      </c>
    </row>
    <row r="673" s="13" customFormat="1">
      <c r="A673" s="13"/>
      <c r="B673" s="223"/>
      <c r="C673" s="224"/>
      <c r="D673" s="225" t="s">
        <v>141</v>
      </c>
      <c r="E673" s="226" t="s">
        <v>19</v>
      </c>
      <c r="F673" s="227" t="s">
        <v>922</v>
      </c>
      <c r="G673" s="224"/>
      <c r="H673" s="228">
        <v>5</v>
      </c>
      <c r="I673" s="229"/>
      <c r="J673" s="224"/>
      <c r="K673" s="224"/>
      <c r="L673" s="230"/>
      <c r="M673" s="231"/>
      <c r="N673" s="232"/>
      <c r="O673" s="232"/>
      <c r="P673" s="232"/>
      <c r="Q673" s="232"/>
      <c r="R673" s="232"/>
      <c r="S673" s="232"/>
      <c r="T673" s="23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4" t="s">
        <v>141</v>
      </c>
      <c r="AU673" s="234" t="s">
        <v>82</v>
      </c>
      <c r="AV673" s="13" t="s">
        <v>82</v>
      </c>
      <c r="AW673" s="13" t="s">
        <v>34</v>
      </c>
      <c r="AX673" s="13" t="s">
        <v>72</v>
      </c>
      <c r="AY673" s="234" t="s">
        <v>130</v>
      </c>
    </row>
    <row r="674" s="14" customFormat="1">
      <c r="A674" s="14"/>
      <c r="B674" s="235"/>
      <c r="C674" s="236"/>
      <c r="D674" s="225" t="s">
        <v>141</v>
      </c>
      <c r="E674" s="237" t="s">
        <v>19</v>
      </c>
      <c r="F674" s="238" t="s">
        <v>143</v>
      </c>
      <c r="G674" s="236"/>
      <c r="H674" s="239">
        <v>5</v>
      </c>
      <c r="I674" s="240"/>
      <c r="J674" s="236"/>
      <c r="K674" s="236"/>
      <c r="L674" s="241"/>
      <c r="M674" s="242"/>
      <c r="N674" s="243"/>
      <c r="O674" s="243"/>
      <c r="P674" s="243"/>
      <c r="Q674" s="243"/>
      <c r="R674" s="243"/>
      <c r="S674" s="243"/>
      <c r="T674" s="24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5" t="s">
        <v>141</v>
      </c>
      <c r="AU674" s="245" t="s">
        <v>82</v>
      </c>
      <c r="AV674" s="14" t="s">
        <v>137</v>
      </c>
      <c r="AW674" s="14" t="s">
        <v>4</v>
      </c>
      <c r="AX674" s="14" t="s">
        <v>80</v>
      </c>
      <c r="AY674" s="245" t="s">
        <v>130</v>
      </c>
    </row>
    <row r="675" s="2" customFormat="1" ht="16.5" customHeight="1">
      <c r="A675" s="39"/>
      <c r="B675" s="40"/>
      <c r="C675" s="256" t="s">
        <v>923</v>
      </c>
      <c r="D675" s="256" t="s">
        <v>218</v>
      </c>
      <c r="E675" s="257" t="s">
        <v>924</v>
      </c>
      <c r="F675" s="258" t="s">
        <v>925</v>
      </c>
      <c r="G675" s="259" t="s">
        <v>170</v>
      </c>
      <c r="H675" s="260">
        <v>2.3399999999999999</v>
      </c>
      <c r="I675" s="261"/>
      <c r="J675" s="262">
        <f>ROUND(I675*H675,2)</f>
        <v>0</v>
      </c>
      <c r="K675" s="258" t="s">
        <v>136</v>
      </c>
      <c r="L675" s="263"/>
      <c r="M675" s="264" t="s">
        <v>19</v>
      </c>
      <c r="N675" s="265" t="s">
        <v>43</v>
      </c>
      <c r="O675" s="85"/>
      <c r="P675" s="214">
        <f>O675*H675</f>
        <v>0</v>
      </c>
      <c r="Q675" s="214">
        <v>0.034720000000000001</v>
      </c>
      <c r="R675" s="214">
        <f>Q675*H675</f>
        <v>0.081244799999999992</v>
      </c>
      <c r="S675" s="214">
        <v>0</v>
      </c>
      <c r="T675" s="215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6" t="s">
        <v>324</v>
      </c>
      <c r="AT675" s="216" t="s">
        <v>218</v>
      </c>
      <c r="AU675" s="216" t="s">
        <v>82</v>
      </c>
      <c r="AY675" s="18" t="s">
        <v>130</v>
      </c>
      <c r="BE675" s="217">
        <f>IF(N675="základní",J675,0)</f>
        <v>0</v>
      </c>
      <c r="BF675" s="217">
        <f>IF(N675="snížená",J675,0)</f>
        <v>0</v>
      </c>
      <c r="BG675" s="217">
        <f>IF(N675="zákl. přenesená",J675,0)</f>
        <v>0</v>
      </c>
      <c r="BH675" s="217">
        <f>IF(N675="sníž. přenesená",J675,0)</f>
        <v>0</v>
      </c>
      <c r="BI675" s="217">
        <f>IF(N675="nulová",J675,0)</f>
        <v>0</v>
      </c>
      <c r="BJ675" s="18" t="s">
        <v>80</v>
      </c>
      <c r="BK675" s="217">
        <f>ROUND(I675*H675,2)</f>
        <v>0</v>
      </c>
      <c r="BL675" s="18" t="s">
        <v>230</v>
      </c>
      <c r="BM675" s="216" t="s">
        <v>926</v>
      </c>
    </row>
    <row r="676" s="13" customFormat="1">
      <c r="A676" s="13"/>
      <c r="B676" s="223"/>
      <c r="C676" s="224"/>
      <c r="D676" s="225" t="s">
        <v>141</v>
      </c>
      <c r="E676" s="226" t="s">
        <v>19</v>
      </c>
      <c r="F676" s="227" t="s">
        <v>742</v>
      </c>
      <c r="G676" s="224"/>
      <c r="H676" s="228">
        <v>2.3399999999999999</v>
      </c>
      <c r="I676" s="229"/>
      <c r="J676" s="224"/>
      <c r="K676" s="224"/>
      <c r="L676" s="230"/>
      <c r="M676" s="231"/>
      <c r="N676" s="232"/>
      <c r="O676" s="232"/>
      <c r="P676" s="232"/>
      <c r="Q676" s="232"/>
      <c r="R676" s="232"/>
      <c r="S676" s="232"/>
      <c r="T676" s="23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4" t="s">
        <v>141</v>
      </c>
      <c r="AU676" s="234" t="s">
        <v>82</v>
      </c>
      <c r="AV676" s="13" t="s">
        <v>82</v>
      </c>
      <c r="AW676" s="13" t="s">
        <v>34</v>
      </c>
      <c r="AX676" s="13" t="s">
        <v>72</v>
      </c>
      <c r="AY676" s="234" t="s">
        <v>130</v>
      </c>
    </row>
    <row r="677" s="14" customFormat="1">
      <c r="A677" s="14"/>
      <c r="B677" s="235"/>
      <c r="C677" s="236"/>
      <c r="D677" s="225" t="s">
        <v>141</v>
      </c>
      <c r="E677" s="237" t="s">
        <v>19</v>
      </c>
      <c r="F677" s="238" t="s">
        <v>143</v>
      </c>
      <c r="G677" s="236"/>
      <c r="H677" s="239">
        <v>2.3399999999999999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141</v>
      </c>
      <c r="AU677" s="245" t="s">
        <v>82</v>
      </c>
      <c r="AV677" s="14" t="s">
        <v>137</v>
      </c>
      <c r="AW677" s="14" t="s">
        <v>4</v>
      </c>
      <c r="AX677" s="14" t="s">
        <v>80</v>
      </c>
      <c r="AY677" s="245" t="s">
        <v>130</v>
      </c>
    </row>
    <row r="678" s="2" customFormat="1" ht="21.75" customHeight="1">
      <c r="A678" s="39"/>
      <c r="B678" s="40"/>
      <c r="C678" s="205" t="s">
        <v>927</v>
      </c>
      <c r="D678" s="205" t="s">
        <v>132</v>
      </c>
      <c r="E678" s="206" t="s">
        <v>928</v>
      </c>
      <c r="F678" s="207" t="s">
        <v>929</v>
      </c>
      <c r="G678" s="208" t="s">
        <v>213</v>
      </c>
      <c r="H678" s="209">
        <v>3.6000000000000001</v>
      </c>
      <c r="I678" s="210"/>
      <c r="J678" s="211">
        <f>ROUND(I678*H678,2)</f>
        <v>0</v>
      </c>
      <c r="K678" s="207" t="s">
        <v>136</v>
      </c>
      <c r="L678" s="45"/>
      <c r="M678" s="212" t="s">
        <v>19</v>
      </c>
      <c r="N678" s="213" t="s">
        <v>43</v>
      </c>
      <c r="O678" s="85"/>
      <c r="P678" s="214">
        <f>O678*H678</f>
        <v>0</v>
      </c>
      <c r="Q678" s="214">
        <v>0</v>
      </c>
      <c r="R678" s="214">
        <f>Q678*H678</f>
        <v>0</v>
      </c>
      <c r="S678" s="214">
        <v>0</v>
      </c>
      <c r="T678" s="215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16" t="s">
        <v>230</v>
      </c>
      <c r="AT678" s="216" t="s">
        <v>132</v>
      </c>
      <c r="AU678" s="216" t="s">
        <v>82</v>
      </c>
      <c r="AY678" s="18" t="s">
        <v>130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8" t="s">
        <v>80</v>
      </c>
      <c r="BK678" s="217">
        <f>ROUND(I678*H678,2)</f>
        <v>0</v>
      </c>
      <c r="BL678" s="18" t="s">
        <v>230</v>
      </c>
      <c r="BM678" s="216" t="s">
        <v>930</v>
      </c>
    </row>
    <row r="679" s="2" customFormat="1">
      <c r="A679" s="39"/>
      <c r="B679" s="40"/>
      <c r="C679" s="41"/>
      <c r="D679" s="218" t="s">
        <v>139</v>
      </c>
      <c r="E679" s="41"/>
      <c r="F679" s="219" t="s">
        <v>931</v>
      </c>
      <c r="G679" s="41"/>
      <c r="H679" s="41"/>
      <c r="I679" s="220"/>
      <c r="J679" s="41"/>
      <c r="K679" s="41"/>
      <c r="L679" s="45"/>
      <c r="M679" s="221"/>
      <c r="N679" s="222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139</v>
      </c>
      <c r="AU679" s="18" t="s">
        <v>82</v>
      </c>
    </row>
    <row r="680" s="13" customFormat="1">
      <c r="A680" s="13"/>
      <c r="B680" s="223"/>
      <c r="C680" s="224"/>
      <c r="D680" s="225" t="s">
        <v>141</v>
      </c>
      <c r="E680" s="226" t="s">
        <v>19</v>
      </c>
      <c r="F680" s="227" t="s">
        <v>643</v>
      </c>
      <c r="G680" s="224"/>
      <c r="H680" s="228">
        <v>3.6000000000000001</v>
      </c>
      <c r="I680" s="229"/>
      <c r="J680" s="224"/>
      <c r="K680" s="224"/>
      <c r="L680" s="230"/>
      <c r="M680" s="231"/>
      <c r="N680" s="232"/>
      <c r="O680" s="232"/>
      <c r="P680" s="232"/>
      <c r="Q680" s="232"/>
      <c r="R680" s="232"/>
      <c r="S680" s="232"/>
      <c r="T680" s="23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4" t="s">
        <v>141</v>
      </c>
      <c r="AU680" s="234" t="s">
        <v>82</v>
      </c>
      <c r="AV680" s="13" t="s">
        <v>82</v>
      </c>
      <c r="AW680" s="13" t="s">
        <v>34</v>
      </c>
      <c r="AX680" s="13" t="s">
        <v>72</v>
      </c>
      <c r="AY680" s="234" t="s">
        <v>130</v>
      </c>
    </row>
    <row r="681" s="14" customFormat="1">
      <c r="A681" s="14"/>
      <c r="B681" s="235"/>
      <c r="C681" s="236"/>
      <c r="D681" s="225" t="s">
        <v>141</v>
      </c>
      <c r="E681" s="237" t="s">
        <v>19</v>
      </c>
      <c r="F681" s="238" t="s">
        <v>143</v>
      </c>
      <c r="G681" s="236"/>
      <c r="H681" s="239">
        <v>3.6000000000000001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141</v>
      </c>
      <c r="AU681" s="245" t="s">
        <v>82</v>
      </c>
      <c r="AV681" s="14" t="s">
        <v>137</v>
      </c>
      <c r="AW681" s="14" t="s">
        <v>4</v>
      </c>
      <c r="AX681" s="14" t="s">
        <v>80</v>
      </c>
      <c r="AY681" s="245" t="s">
        <v>130</v>
      </c>
    </row>
    <row r="682" s="2" customFormat="1" ht="16.5" customHeight="1">
      <c r="A682" s="39"/>
      <c r="B682" s="40"/>
      <c r="C682" s="256" t="s">
        <v>932</v>
      </c>
      <c r="D682" s="256" t="s">
        <v>218</v>
      </c>
      <c r="E682" s="257" t="s">
        <v>933</v>
      </c>
      <c r="F682" s="258" t="s">
        <v>934</v>
      </c>
      <c r="G682" s="259" t="s">
        <v>213</v>
      </c>
      <c r="H682" s="260">
        <v>3.6000000000000001</v>
      </c>
      <c r="I682" s="261"/>
      <c r="J682" s="262">
        <f>ROUND(I682*H682,2)</f>
        <v>0</v>
      </c>
      <c r="K682" s="258" t="s">
        <v>136</v>
      </c>
      <c r="L682" s="263"/>
      <c r="M682" s="264" t="s">
        <v>19</v>
      </c>
      <c r="N682" s="265" t="s">
        <v>43</v>
      </c>
      <c r="O682" s="85"/>
      <c r="P682" s="214">
        <f>O682*H682</f>
        <v>0</v>
      </c>
      <c r="Q682" s="214">
        <v>0.0015</v>
      </c>
      <c r="R682" s="214">
        <f>Q682*H682</f>
        <v>0.0054000000000000003</v>
      </c>
      <c r="S682" s="214">
        <v>0</v>
      </c>
      <c r="T682" s="215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16" t="s">
        <v>324</v>
      </c>
      <c r="AT682" s="216" t="s">
        <v>218</v>
      </c>
      <c r="AU682" s="216" t="s">
        <v>82</v>
      </c>
      <c r="AY682" s="18" t="s">
        <v>130</v>
      </c>
      <c r="BE682" s="217">
        <f>IF(N682="základní",J682,0)</f>
        <v>0</v>
      </c>
      <c r="BF682" s="217">
        <f>IF(N682="snížená",J682,0)</f>
        <v>0</v>
      </c>
      <c r="BG682" s="217">
        <f>IF(N682="zákl. přenesená",J682,0)</f>
        <v>0</v>
      </c>
      <c r="BH682" s="217">
        <f>IF(N682="sníž. přenesená",J682,0)</f>
        <v>0</v>
      </c>
      <c r="BI682" s="217">
        <f>IF(N682="nulová",J682,0)</f>
        <v>0</v>
      </c>
      <c r="BJ682" s="18" t="s">
        <v>80</v>
      </c>
      <c r="BK682" s="217">
        <f>ROUND(I682*H682,2)</f>
        <v>0</v>
      </c>
      <c r="BL682" s="18" t="s">
        <v>230</v>
      </c>
      <c r="BM682" s="216" t="s">
        <v>935</v>
      </c>
    </row>
    <row r="683" s="2" customFormat="1" ht="16.5" customHeight="1">
      <c r="A683" s="39"/>
      <c r="B683" s="40"/>
      <c r="C683" s="256" t="s">
        <v>936</v>
      </c>
      <c r="D683" s="256" t="s">
        <v>218</v>
      </c>
      <c r="E683" s="257" t="s">
        <v>937</v>
      </c>
      <c r="F683" s="258" t="s">
        <v>938</v>
      </c>
      <c r="G683" s="259" t="s">
        <v>939</v>
      </c>
      <c r="H683" s="260">
        <v>3</v>
      </c>
      <c r="I683" s="261"/>
      <c r="J683" s="262">
        <f>ROUND(I683*H683,2)</f>
        <v>0</v>
      </c>
      <c r="K683" s="258" t="s">
        <v>136</v>
      </c>
      <c r="L683" s="263"/>
      <c r="M683" s="264" t="s">
        <v>19</v>
      </c>
      <c r="N683" s="265" t="s">
        <v>43</v>
      </c>
      <c r="O683" s="85"/>
      <c r="P683" s="214">
        <f>O683*H683</f>
        <v>0</v>
      </c>
      <c r="Q683" s="214">
        <v>0.00020000000000000001</v>
      </c>
      <c r="R683" s="214">
        <f>Q683*H683</f>
        <v>0.00060000000000000006</v>
      </c>
      <c r="S683" s="214">
        <v>0</v>
      </c>
      <c r="T683" s="215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6" t="s">
        <v>324</v>
      </c>
      <c r="AT683" s="216" t="s">
        <v>218</v>
      </c>
      <c r="AU683" s="216" t="s">
        <v>82</v>
      </c>
      <c r="AY683" s="18" t="s">
        <v>130</v>
      </c>
      <c r="BE683" s="217">
        <f>IF(N683="základní",J683,0)</f>
        <v>0</v>
      </c>
      <c r="BF683" s="217">
        <f>IF(N683="snížená",J683,0)</f>
        <v>0</v>
      </c>
      <c r="BG683" s="217">
        <f>IF(N683="zákl. přenesená",J683,0)</f>
        <v>0</v>
      </c>
      <c r="BH683" s="217">
        <f>IF(N683="sníž. přenesená",J683,0)</f>
        <v>0</v>
      </c>
      <c r="BI683" s="217">
        <f>IF(N683="nulová",J683,0)</f>
        <v>0</v>
      </c>
      <c r="BJ683" s="18" t="s">
        <v>80</v>
      </c>
      <c r="BK683" s="217">
        <f>ROUND(I683*H683,2)</f>
        <v>0</v>
      </c>
      <c r="BL683" s="18" t="s">
        <v>230</v>
      </c>
      <c r="BM683" s="216" t="s">
        <v>940</v>
      </c>
    </row>
    <row r="684" s="2" customFormat="1" ht="24.15" customHeight="1">
      <c r="A684" s="39"/>
      <c r="B684" s="40"/>
      <c r="C684" s="205" t="s">
        <v>941</v>
      </c>
      <c r="D684" s="205" t="s">
        <v>132</v>
      </c>
      <c r="E684" s="206" t="s">
        <v>942</v>
      </c>
      <c r="F684" s="207" t="s">
        <v>943</v>
      </c>
      <c r="G684" s="208" t="s">
        <v>151</v>
      </c>
      <c r="H684" s="209">
        <v>0.221</v>
      </c>
      <c r="I684" s="210"/>
      <c r="J684" s="211">
        <f>ROUND(I684*H684,2)</f>
        <v>0</v>
      </c>
      <c r="K684" s="207" t="s">
        <v>136</v>
      </c>
      <c r="L684" s="45"/>
      <c r="M684" s="212" t="s">
        <v>19</v>
      </c>
      <c r="N684" s="213" t="s">
        <v>43</v>
      </c>
      <c r="O684" s="85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6" t="s">
        <v>230</v>
      </c>
      <c r="AT684" s="216" t="s">
        <v>132</v>
      </c>
      <c r="AU684" s="216" t="s">
        <v>82</v>
      </c>
      <c r="AY684" s="18" t="s">
        <v>130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8" t="s">
        <v>80</v>
      </c>
      <c r="BK684" s="217">
        <f>ROUND(I684*H684,2)</f>
        <v>0</v>
      </c>
      <c r="BL684" s="18" t="s">
        <v>230</v>
      </c>
      <c r="BM684" s="216" t="s">
        <v>944</v>
      </c>
    </row>
    <row r="685" s="2" customFormat="1">
      <c r="A685" s="39"/>
      <c r="B685" s="40"/>
      <c r="C685" s="41"/>
      <c r="D685" s="218" t="s">
        <v>139</v>
      </c>
      <c r="E685" s="41"/>
      <c r="F685" s="219" t="s">
        <v>945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139</v>
      </c>
      <c r="AU685" s="18" t="s">
        <v>82</v>
      </c>
    </row>
    <row r="686" s="12" customFormat="1" ht="22.8" customHeight="1">
      <c r="A686" s="12"/>
      <c r="B686" s="189"/>
      <c r="C686" s="190"/>
      <c r="D686" s="191" t="s">
        <v>71</v>
      </c>
      <c r="E686" s="203" t="s">
        <v>430</v>
      </c>
      <c r="F686" s="203" t="s">
        <v>431</v>
      </c>
      <c r="G686" s="190"/>
      <c r="H686" s="190"/>
      <c r="I686" s="193"/>
      <c r="J686" s="204">
        <f>BK686</f>
        <v>0</v>
      </c>
      <c r="K686" s="190"/>
      <c r="L686" s="195"/>
      <c r="M686" s="196"/>
      <c r="N686" s="197"/>
      <c r="O686" s="197"/>
      <c r="P686" s="198">
        <f>SUM(P687:P744)</f>
        <v>0</v>
      </c>
      <c r="Q686" s="197"/>
      <c r="R686" s="198">
        <f>SUM(R687:R744)</f>
        <v>0.09013616406250001</v>
      </c>
      <c r="S686" s="197"/>
      <c r="T686" s="199">
        <f>SUM(T687:T744)</f>
        <v>0.48340800000000006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00" t="s">
        <v>82</v>
      </c>
      <c r="AT686" s="201" t="s">
        <v>71</v>
      </c>
      <c r="AU686" s="201" t="s">
        <v>80</v>
      </c>
      <c r="AY686" s="200" t="s">
        <v>130</v>
      </c>
      <c r="BK686" s="202">
        <f>SUM(BK687:BK744)</f>
        <v>0</v>
      </c>
    </row>
    <row r="687" s="2" customFormat="1" ht="16.5" customHeight="1">
      <c r="A687" s="39"/>
      <c r="B687" s="40"/>
      <c r="C687" s="205" t="s">
        <v>946</v>
      </c>
      <c r="D687" s="205" t="s">
        <v>132</v>
      </c>
      <c r="E687" s="206" t="s">
        <v>947</v>
      </c>
      <c r="F687" s="207" t="s">
        <v>948</v>
      </c>
      <c r="G687" s="208" t="s">
        <v>170</v>
      </c>
      <c r="H687" s="209">
        <v>27.024000000000001</v>
      </c>
      <c r="I687" s="210"/>
      <c r="J687" s="211">
        <f>ROUND(I687*H687,2)</f>
        <v>0</v>
      </c>
      <c r="K687" s="207" t="s">
        <v>136</v>
      </c>
      <c r="L687" s="45"/>
      <c r="M687" s="212" t="s">
        <v>19</v>
      </c>
      <c r="N687" s="213" t="s">
        <v>43</v>
      </c>
      <c r="O687" s="85"/>
      <c r="P687" s="214">
        <f>O687*H687</f>
        <v>0</v>
      </c>
      <c r="Q687" s="214">
        <v>0</v>
      </c>
      <c r="R687" s="214">
        <f>Q687*H687</f>
        <v>0</v>
      </c>
      <c r="S687" s="214">
        <v>0.017000000000000001</v>
      </c>
      <c r="T687" s="215">
        <f>S687*H687</f>
        <v>0.45940800000000004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16" t="s">
        <v>230</v>
      </c>
      <c r="AT687" s="216" t="s">
        <v>132</v>
      </c>
      <c r="AU687" s="216" t="s">
        <v>82</v>
      </c>
      <c r="AY687" s="18" t="s">
        <v>130</v>
      </c>
      <c r="BE687" s="217">
        <f>IF(N687="základní",J687,0)</f>
        <v>0</v>
      </c>
      <c r="BF687" s="217">
        <f>IF(N687="snížená",J687,0)</f>
        <v>0</v>
      </c>
      <c r="BG687" s="217">
        <f>IF(N687="zákl. přenesená",J687,0)</f>
        <v>0</v>
      </c>
      <c r="BH687" s="217">
        <f>IF(N687="sníž. přenesená",J687,0)</f>
        <v>0</v>
      </c>
      <c r="BI687" s="217">
        <f>IF(N687="nulová",J687,0)</f>
        <v>0</v>
      </c>
      <c r="BJ687" s="18" t="s">
        <v>80</v>
      </c>
      <c r="BK687" s="217">
        <f>ROUND(I687*H687,2)</f>
        <v>0</v>
      </c>
      <c r="BL687" s="18" t="s">
        <v>230</v>
      </c>
      <c r="BM687" s="216" t="s">
        <v>949</v>
      </c>
    </row>
    <row r="688" s="2" customFormat="1">
      <c r="A688" s="39"/>
      <c r="B688" s="40"/>
      <c r="C688" s="41"/>
      <c r="D688" s="218" t="s">
        <v>139</v>
      </c>
      <c r="E688" s="41"/>
      <c r="F688" s="219" t="s">
        <v>950</v>
      </c>
      <c r="G688" s="41"/>
      <c r="H688" s="41"/>
      <c r="I688" s="220"/>
      <c r="J688" s="41"/>
      <c r="K688" s="41"/>
      <c r="L688" s="45"/>
      <c r="M688" s="221"/>
      <c r="N688" s="222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139</v>
      </c>
      <c r="AU688" s="18" t="s">
        <v>82</v>
      </c>
    </row>
    <row r="689" s="15" customFormat="1">
      <c r="A689" s="15"/>
      <c r="B689" s="246"/>
      <c r="C689" s="247"/>
      <c r="D689" s="225" t="s">
        <v>141</v>
      </c>
      <c r="E689" s="248" t="s">
        <v>19</v>
      </c>
      <c r="F689" s="249" t="s">
        <v>951</v>
      </c>
      <c r="G689" s="247"/>
      <c r="H689" s="248" t="s">
        <v>19</v>
      </c>
      <c r="I689" s="250"/>
      <c r="J689" s="247"/>
      <c r="K689" s="247"/>
      <c r="L689" s="251"/>
      <c r="M689" s="252"/>
      <c r="N689" s="253"/>
      <c r="O689" s="253"/>
      <c r="P689" s="253"/>
      <c r="Q689" s="253"/>
      <c r="R689" s="253"/>
      <c r="S689" s="253"/>
      <c r="T689" s="254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5" t="s">
        <v>141</v>
      </c>
      <c r="AU689" s="255" t="s">
        <v>82</v>
      </c>
      <c r="AV689" s="15" t="s">
        <v>80</v>
      </c>
      <c r="AW689" s="15" t="s">
        <v>34</v>
      </c>
      <c r="AX689" s="15" t="s">
        <v>72</v>
      </c>
      <c r="AY689" s="255" t="s">
        <v>130</v>
      </c>
    </row>
    <row r="690" s="13" customFormat="1">
      <c r="A690" s="13"/>
      <c r="B690" s="223"/>
      <c r="C690" s="224"/>
      <c r="D690" s="225" t="s">
        <v>141</v>
      </c>
      <c r="E690" s="226" t="s">
        <v>19</v>
      </c>
      <c r="F690" s="227" t="s">
        <v>952</v>
      </c>
      <c r="G690" s="224"/>
      <c r="H690" s="228">
        <v>27.024000000000001</v>
      </c>
      <c r="I690" s="229"/>
      <c r="J690" s="224"/>
      <c r="K690" s="224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141</v>
      </c>
      <c r="AU690" s="234" t="s">
        <v>82</v>
      </c>
      <c r="AV690" s="13" t="s">
        <v>82</v>
      </c>
      <c r="AW690" s="13" t="s">
        <v>34</v>
      </c>
      <c r="AX690" s="13" t="s">
        <v>72</v>
      </c>
      <c r="AY690" s="234" t="s">
        <v>130</v>
      </c>
    </row>
    <row r="691" s="14" customFormat="1">
      <c r="A691" s="14"/>
      <c r="B691" s="235"/>
      <c r="C691" s="236"/>
      <c r="D691" s="225" t="s">
        <v>141</v>
      </c>
      <c r="E691" s="237" t="s">
        <v>19</v>
      </c>
      <c r="F691" s="238" t="s">
        <v>143</v>
      </c>
      <c r="G691" s="236"/>
      <c r="H691" s="239">
        <v>27.024000000000001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141</v>
      </c>
      <c r="AU691" s="245" t="s">
        <v>82</v>
      </c>
      <c r="AV691" s="14" t="s">
        <v>137</v>
      </c>
      <c r="AW691" s="14" t="s">
        <v>4</v>
      </c>
      <c r="AX691" s="14" t="s">
        <v>80</v>
      </c>
      <c r="AY691" s="245" t="s">
        <v>130</v>
      </c>
    </row>
    <row r="692" s="2" customFormat="1" ht="16.5" customHeight="1">
      <c r="A692" s="39"/>
      <c r="B692" s="40"/>
      <c r="C692" s="205" t="s">
        <v>953</v>
      </c>
      <c r="D692" s="205" t="s">
        <v>132</v>
      </c>
      <c r="E692" s="206" t="s">
        <v>954</v>
      </c>
      <c r="F692" s="207" t="s">
        <v>955</v>
      </c>
      <c r="G692" s="208" t="s">
        <v>213</v>
      </c>
      <c r="H692" s="209">
        <v>1.5</v>
      </c>
      <c r="I692" s="210"/>
      <c r="J692" s="211">
        <f>ROUND(I692*H692,2)</f>
        <v>0</v>
      </c>
      <c r="K692" s="207" t="s">
        <v>136</v>
      </c>
      <c r="L692" s="45"/>
      <c r="M692" s="212" t="s">
        <v>19</v>
      </c>
      <c r="N692" s="213" t="s">
        <v>43</v>
      </c>
      <c r="O692" s="85"/>
      <c r="P692" s="214">
        <f>O692*H692</f>
        <v>0</v>
      </c>
      <c r="Q692" s="214">
        <v>0</v>
      </c>
      <c r="R692" s="214">
        <f>Q692*H692</f>
        <v>0</v>
      </c>
      <c r="S692" s="214">
        <v>0.016</v>
      </c>
      <c r="T692" s="215">
        <f>S692*H692</f>
        <v>0.024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16" t="s">
        <v>230</v>
      </c>
      <c r="AT692" s="216" t="s">
        <v>132</v>
      </c>
      <c r="AU692" s="216" t="s">
        <v>82</v>
      </c>
      <c r="AY692" s="18" t="s">
        <v>130</v>
      </c>
      <c r="BE692" s="217">
        <f>IF(N692="základní",J692,0)</f>
        <v>0</v>
      </c>
      <c r="BF692" s="217">
        <f>IF(N692="snížená",J692,0)</f>
        <v>0</v>
      </c>
      <c r="BG692" s="217">
        <f>IF(N692="zákl. přenesená",J692,0)</f>
        <v>0</v>
      </c>
      <c r="BH692" s="217">
        <f>IF(N692="sníž. přenesená",J692,0)</f>
        <v>0</v>
      </c>
      <c r="BI692" s="217">
        <f>IF(N692="nulová",J692,0)</f>
        <v>0</v>
      </c>
      <c r="BJ692" s="18" t="s">
        <v>80</v>
      </c>
      <c r="BK692" s="217">
        <f>ROUND(I692*H692,2)</f>
        <v>0</v>
      </c>
      <c r="BL692" s="18" t="s">
        <v>230</v>
      </c>
      <c r="BM692" s="216" t="s">
        <v>956</v>
      </c>
    </row>
    <row r="693" s="2" customFormat="1">
      <c r="A693" s="39"/>
      <c r="B693" s="40"/>
      <c r="C693" s="41"/>
      <c r="D693" s="218" t="s">
        <v>139</v>
      </c>
      <c r="E693" s="41"/>
      <c r="F693" s="219" t="s">
        <v>957</v>
      </c>
      <c r="G693" s="41"/>
      <c r="H693" s="41"/>
      <c r="I693" s="220"/>
      <c r="J693" s="41"/>
      <c r="K693" s="41"/>
      <c r="L693" s="45"/>
      <c r="M693" s="221"/>
      <c r="N693" s="222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139</v>
      </c>
      <c r="AU693" s="18" t="s">
        <v>82</v>
      </c>
    </row>
    <row r="694" s="2" customFormat="1" ht="16.5" customHeight="1">
      <c r="A694" s="39"/>
      <c r="B694" s="40"/>
      <c r="C694" s="205" t="s">
        <v>958</v>
      </c>
      <c r="D694" s="205" t="s">
        <v>132</v>
      </c>
      <c r="E694" s="206" t="s">
        <v>433</v>
      </c>
      <c r="F694" s="207" t="s">
        <v>434</v>
      </c>
      <c r="G694" s="208" t="s">
        <v>338</v>
      </c>
      <c r="H694" s="209">
        <v>1</v>
      </c>
      <c r="I694" s="210"/>
      <c r="J694" s="211">
        <f>ROUND(I694*H694,2)</f>
        <v>0</v>
      </c>
      <c r="K694" s="207" t="s">
        <v>136</v>
      </c>
      <c r="L694" s="45"/>
      <c r="M694" s="212" t="s">
        <v>19</v>
      </c>
      <c r="N694" s="213" t="s">
        <v>43</v>
      </c>
      <c r="O694" s="85"/>
      <c r="P694" s="214">
        <f>O694*H694</f>
        <v>0</v>
      </c>
      <c r="Q694" s="214">
        <v>0</v>
      </c>
      <c r="R694" s="214">
        <f>Q694*H694</f>
        <v>0</v>
      </c>
      <c r="S694" s="214">
        <v>0</v>
      </c>
      <c r="T694" s="215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6" t="s">
        <v>230</v>
      </c>
      <c r="AT694" s="216" t="s">
        <v>132</v>
      </c>
      <c r="AU694" s="216" t="s">
        <v>82</v>
      </c>
      <c r="AY694" s="18" t="s">
        <v>130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8" t="s">
        <v>80</v>
      </c>
      <c r="BK694" s="217">
        <f>ROUND(I694*H694,2)</f>
        <v>0</v>
      </c>
      <c r="BL694" s="18" t="s">
        <v>230</v>
      </c>
      <c r="BM694" s="216" t="s">
        <v>959</v>
      </c>
    </row>
    <row r="695" s="2" customFormat="1">
      <c r="A695" s="39"/>
      <c r="B695" s="40"/>
      <c r="C695" s="41"/>
      <c r="D695" s="218" t="s">
        <v>139</v>
      </c>
      <c r="E695" s="41"/>
      <c r="F695" s="219" t="s">
        <v>436</v>
      </c>
      <c r="G695" s="41"/>
      <c r="H695" s="41"/>
      <c r="I695" s="220"/>
      <c r="J695" s="41"/>
      <c r="K695" s="41"/>
      <c r="L695" s="45"/>
      <c r="M695" s="221"/>
      <c r="N695" s="222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139</v>
      </c>
      <c r="AU695" s="18" t="s">
        <v>82</v>
      </c>
    </row>
    <row r="696" s="13" customFormat="1">
      <c r="A696" s="13"/>
      <c r="B696" s="223"/>
      <c r="C696" s="224"/>
      <c r="D696" s="225" t="s">
        <v>141</v>
      </c>
      <c r="E696" s="226" t="s">
        <v>19</v>
      </c>
      <c r="F696" s="227" t="s">
        <v>960</v>
      </c>
      <c r="G696" s="224"/>
      <c r="H696" s="228">
        <v>1</v>
      </c>
      <c r="I696" s="229"/>
      <c r="J696" s="224"/>
      <c r="K696" s="224"/>
      <c r="L696" s="230"/>
      <c r="M696" s="231"/>
      <c r="N696" s="232"/>
      <c r="O696" s="232"/>
      <c r="P696" s="232"/>
      <c r="Q696" s="232"/>
      <c r="R696" s="232"/>
      <c r="S696" s="232"/>
      <c r="T696" s="23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4" t="s">
        <v>141</v>
      </c>
      <c r="AU696" s="234" t="s">
        <v>82</v>
      </c>
      <c r="AV696" s="13" t="s">
        <v>82</v>
      </c>
      <c r="AW696" s="13" t="s">
        <v>34</v>
      </c>
      <c r="AX696" s="13" t="s">
        <v>72</v>
      </c>
      <c r="AY696" s="234" t="s">
        <v>130</v>
      </c>
    </row>
    <row r="697" s="14" customFormat="1">
      <c r="A697" s="14"/>
      <c r="B697" s="235"/>
      <c r="C697" s="236"/>
      <c r="D697" s="225" t="s">
        <v>141</v>
      </c>
      <c r="E697" s="237" t="s">
        <v>19</v>
      </c>
      <c r="F697" s="238" t="s">
        <v>143</v>
      </c>
      <c r="G697" s="236"/>
      <c r="H697" s="239">
        <v>1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141</v>
      </c>
      <c r="AU697" s="245" t="s">
        <v>82</v>
      </c>
      <c r="AV697" s="14" t="s">
        <v>137</v>
      </c>
      <c r="AW697" s="14" t="s">
        <v>4</v>
      </c>
      <c r="AX697" s="14" t="s">
        <v>80</v>
      </c>
      <c r="AY697" s="245" t="s">
        <v>130</v>
      </c>
    </row>
    <row r="698" s="2" customFormat="1" ht="16.5" customHeight="1">
      <c r="A698" s="39"/>
      <c r="B698" s="40"/>
      <c r="C698" s="256" t="s">
        <v>961</v>
      </c>
      <c r="D698" s="256" t="s">
        <v>218</v>
      </c>
      <c r="E698" s="257" t="s">
        <v>438</v>
      </c>
      <c r="F698" s="258" t="s">
        <v>439</v>
      </c>
      <c r="G698" s="259" t="s">
        <v>338</v>
      </c>
      <c r="H698" s="260">
        <v>1</v>
      </c>
      <c r="I698" s="261"/>
      <c r="J698" s="262">
        <f>ROUND(I698*H698,2)</f>
        <v>0</v>
      </c>
      <c r="K698" s="258" t="s">
        <v>136</v>
      </c>
      <c r="L698" s="263"/>
      <c r="M698" s="264" t="s">
        <v>19</v>
      </c>
      <c r="N698" s="265" t="s">
        <v>43</v>
      </c>
      <c r="O698" s="85"/>
      <c r="P698" s="214">
        <f>O698*H698</f>
        <v>0</v>
      </c>
      <c r="Q698" s="214">
        <v>0.001</v>
      </c>
      <c r="R698" s="214">
        <f>Q698*H698</f>
        <v>0.001</v>
      </c>
      <c r="S698" s="214">
        <v>0</v>
      </c>
      <c r="T698" s="215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16" t="s">
        <v>324</v>
      </c>
      <c r="AT698" s="216" t="s">
        <v>218</v>
      </c>
      <c r="AU698" s="216" t="s">
        <v>82</v>
      </c>
      <c r="AY698" s="18" t="s">
        <v>130</v>
      </c>
      <c r="BE698" s="217">
        <f>IF(N698="základní",J698,0)</f>
        <v>0</v>
      </c>
      <c r="BF698" s="217">
        <f>IF(N698="snížená",J698,0)</f>
        <v>0</v>
      </c>
      <c r="BG698" s="217">
        <f>IF(N698="zákl. přenesená",J698,0)</f>
        <v>0</v>
      </c>
      <c r="BH698" s="217">
        <f>IF(N698="sníž. přenesená",J698,0)</f>
        <v>0</v>
      </c>
      <c r="BI698" s="217">
        <f>IF(N698="nulová",J698,0)</f>
        <v>0</v>
      </c>
      <c r="BJ698" s="18" t="s">
        <v>80</v>
      </c>
      <c r="BK698" s="217">
        <f>ROUND(I698*H698,2)</f>
        <v>0</v>
      </c>
      <c r="BL698" s="18" t="s">
        <v>230</v>
      </c>
      <c r="BM698" s="216" t="s">
        <v>962</v>
      </c>
    </row>
    <row r="699" s="2" customFormat="1" ht="16.5" customHeight="1">
      <c r="A699" s="39"/>
      <c r="B699" s="40"/>
      <c r="C699" s="205" t="s">
        <v>963</v>
      </c>
      <c r="D699" s="205" t="s">
        <v>132</v>
      </c>
      <c r="E699" s="206" t="s">
        <v>964</v>
      </c>
      <c r="F699" s="207" t="s">
        <v>965</v>
      </c>
      <c r="G699" s="208" t="s">
        <v>966</v>
      </c>
      <c r="H699" s="209">
        <v>75.843000000000004</v>
      </c>
      <c r="I699" s="210"/>
      <c r="J699" s="211">
        <f>ROUND(I699*H699,2)</f>
        <v>0</v>
      </c>
      <c r="K699" s="207" t="s">
        <v>136</v>
      </c>
      <c r="L699" s="45"/>
      <c r="M699" s="212" t="s">
        <v>19</v>
      </c>
      <c r="N699" s="213" t="s">
        <v>43</v>
      </c>
      <c r="O699" s="85"/>
      <c r="P699" s="214">
        <f>O699*H699</f>
        <v>0</v>
      </c>
      <c r="Q699" s="214">
        <v>4.6999999999999997E-05</v>
      </c>
      <c r="R699" s="214">
        <f>Q699*H699</f>
        <v>0.003564621</v>
      </c>
      <c r="S699" s="214">
        <v>0</v>
      </c>
      <c r="T699" s="215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16" t="s">
        <v>230</v>
      </c>
      <c r="AT699" s="216" t="s">
        <v>132</v>
      </c>
      <c r="AU699" s="216" t="s">
        <v>82</v>
      </c>
      <c r="AY699" s="18" t="s">
        <v>130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8" t="s">
        <v>80</v>
      </c>
      <c r="BK699" s="217">
        <f>ROUND(I699*H699,2)</f>
        <v>0</v>
      </c>
      <c r="BL699" s="18" t="s">
        <v>230</v>
      </c>
      <c r="BM699" s="216" t="s">
        <v>967</v>
      </c>
    </row>
    <row r="700" s="2" customFormat="1">
      <c r="A700" s="39"/>
      <c r="B700" s="40"/>
      <c r="C700" s="41"/>
      <c r="D700" s="218" t="s">
        <v>139</v>
      </c>
      <c r="E700" s="41"/>
      <c r="F700" s="219" t="s">
        <v>968</v>
      </c>
      <c r="G700" s="41"/>
      <c r="H700" s="41"/>
      <c r="I700" s="220"/>
      <c r="J700" s="41"/>
      <c r="K700" s="41"/>
      <c r="L700" s="45"/>
      <c r="M700" s="221"/>
      <c r="N700" s="222"/>
      <c r="O700" s="85"/>
      <c r="P700" s="85"/>
      <c r="Q700" s="85"/>
      <c r="R700" s="85"/>
      <c r="S700" s="85"/>
      <c r="T700" s="86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139</v>
      </c>
      <c r="AU700" s="18" t="s">
        <v>82</v>
      </c>
    </row>
    <row r="701" s="2" customFormat="1">
      <c r="A701" s="39"/>
      <c r="B701" s="40"/>
      <c r="C701" s="41"/>
      <c r="D701" s="225" t="s">
        <v>275</v>
      </c>
      <c r="E701" s="41"/>
      <c r="F701" s="266" t="s">
        <v>969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275</v>
      </c>
      <c r="AU701" s="18" t="s">
        <v>82</v>
      </c>
    </row>
    <row r="702" s="15" customFormat="1">
      <c r="A702" s="15"/>
      <c r="B702" s="246"/>
      <c r="C702" s="247"/>
      <c r="D702" s="225" t="s">
        <v>141</v>
      </c>
      <c r="E702" s="248" t="s">
        <v>19</v>
      </c>
      <c r="F702" s="249" t="s">
        <v>526</v>
      </c>
      <c r="G702" s="247"/>
      <c r="H702" s="248" t="s">
        <v>19</v>
      </c>
      <c r="I702" s="250"/>
      <c r="J702" s="247"/>
      <c r="K702" s="247"/>
      <c r="L702" s="251"/>
      <c r="M702" s="252"/>
      <c r="N702" s="253"/>
      <c r="O702" s="253"/>
      <c r="P702" s="253"/>
      <c r="Q702" s="253"/>
      <c r="R702" s="253"/>
      <c r="S702" s="253"/>
      <c r="T702" s="254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5" t="s">
        <v>141</v>
      </c>
      <c r="AU702" s="255" t="s">
        <v>82</v>
      </c>
      <c r="AV702" s="15" t="s">
        <v>80</v>
      </c>
      <c r="AW702" s="15" t="s">
        <v>34</v>
      </c>
      <c r="AX702" s="15" t="s">
        <v>72</v>
      </c>
      <c r="AY702" s="255" t="s">
        <v>130</v>
      </c>
    </row>
    <row r="703" s="15" customFormat="1">
      <c r="A703" s="15"/>
      <c r="B703" s="246"/>
      <c r="C703" s="247"/>
      <c r="D703" s="225" t="s">
        <v>141</v>
      </c>
      <c r="E703" s="248" t="s">
        <v>19</v>
      </c>
      <c r="F703" s="249" t="s">
        <v>970</v>
      </c>
      <c r="G703" s="247"/>
      <c r="H703" s="248" t="s">
        <v>19</v>
      </c>
      <c r="I703" s="250"/>
      <c r="J703" s="247"/>
      <c r="K703" s="247"/>
      <c r="L703" s="251"/>
      <c r="M703" s="252"/>
      <c r="N703" s="253"/>
      <c r="O703" s="253"/>
      <c r="P703" s="253"/>
      <c r="Q703" s="253"/>
      <c r="R703" s="253"/>
      <c r="S703" s="253"/>
      <c r="T703" s="254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5" t="s">
        <v>141</v>
      </c>
      <c r="AU703" s="255" t="s">
        <v>82</v>
      </c>
      <c r="AV703" s="15" t="s">
        <v>80</v>
      </c>
      <c r="AW703" s="15" t="s">
        <v>34</v>
      </c>
      <c r="AX703" s="15" t="s">
        <v>72</v>
      </c>
      <c r="AY703" s="255" t="s">
        <v>130</v>
      </c>
    </row>
    <row r="704" s="13" customFormat="1">
      <c r="A704" s="13"/>
      <c r="B704" s="223"/>
      <c r="C704" s="224"/>
      <c r="D704" s="225" t="s">
        <v>141</v>
      </c>
      <c r="E704" s="226" t="s">
        <v>19</v>
      </c>
      <c r="F704" s="227" t="s">
        <v>971</v>
      </c>
      <c r="G704" s="224"/>
      <c r="H704" s="228">
        <v>36.542000000000002</v>
      </c>
      <c r="I704" s="229"/>
      <c r="J704" s="224"/>
      <c r="K704" s="224"/>
      <c r="L704" s="230"/>
      <c r="M704" s="231"/>
      <c r="N704" s="232"/>
      <c r="O704" s="232"/>
      <c r="P704" s="232"/>
      <c r="Q704" s="232"/>
      <c r="R704" s="232"/>
      <c r="S704" s="232"/>
      <c r="T704" s="23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4" t="s">
        <v>141</v>
      </c>
      <c r="AU704" s="234" t="s">
        <v>82</v>
      </c>
      <c r="AV704" s="13" t="s">
        <v>82</v>
      </c>
      <c r="AW704" s="13" t="s">
        <v>34</v>
      </c>
      <c r="AX704" s="13" t="s">
        <v>72</v>
      </c>
      <c r="AY704" s="234" t="s">
        <v>130</v>
      </c>
    </row>
    <row r="705" s="15" customFormat="1">
      <c r="A705" s="15"/>
      <c r="B705" s="246"/>
      <c r="C705" s="247"/>
      <c r="D705" s="225" t="s">
        <v>141</v>
      </c>
      <c r="E705" s="248" t="s">
        <v>19</v>
      </c>
      <c r="F705" s="249" t="s">
        <v>972</v>
      </c>
      <c r="G705" s="247"/>
      <c r="H705" s="248" t="s">
        <v>19</v>
      </c>
      <c r="I705" s="250"/>
      <c r="J705" s="247"/>
      <c r="K705" s="247"/>
      <c r="L705" s="251"/>
      <c r="M705" s="252"/>
      <c r="N705" s="253"/>
      <c r="O705" s="253"/>
      <c r="P705" s="253"/>
      <c r="Q705" s="253"/>
      <c r="R705" s="253"/>
      <c r="S705" s="253"/>
      <c r="T705" s="254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55" t="s">
        <v>141</v>
      </c>
      <c r="AU705" s="255" t="s">
        <v>82</v>
      </c>
      <c r="AV705" s="15" t="s">
        <v>80</v>
      </c>
      <c r="AW705" s="15" t="s">
        <v>34</v>
      </c>
      <c r="AX705" s="15" t="s">
        <v>72</v>
      </c>
      <c r="AY705" s="255" t="s">
        <v>130</v>
      </c>
    </row>
    <row r="706" s="13" customFormat="1">
      <c r="A706" s="13"/>
      <c r="B706" s="223"/>
      <c r="C706" s="224"/>
      <c r="D706" s="225" t="s">
        <v>141</v>
      </c>
      <c r="E706" s="226" t="s">
        <v>19</v>
      </c>
      <c r="F706" s="227" t="s">
        <v>973</v>
      </c>
      <c r="G706" s="224"/>
      <c r="H706" s="228">
        <v>15.272</v>
      </c>
      <c r="I706" s="229"/>
      <c r="J706" s="224"/>
      <c r="K706" s="224"/>
      <c r="L706" s="230"/>
      <c r="M706" s="231"/>
      <c r="N706" s="232"/>
      <c r="O706" s="232"/>
      <c r="P706" s="232"/>
      <c r="Q706" s="232"/>
      <c r="R706" s="232"/>
      <c r="S706" s="232"/>
      <c r="T706" s="23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4" t="s">
        <v>141</v>
      </c>
      <c r="AU706" s="234" t="s">
        <v>82</v>
      </c>
      <c r="AV706" s="13" t="s">
        <v>82</v>
      </c>
      <c r="AW706" s="13" t="s">
        <v>34</v>
      </c>
      <c r="AX706" s="13" t="s">
        <v>72</v>
      </c>
      <c r="AY706" s="234" t="s">
        <v>130</v>
      </c>
    </row>
    <row r="707" s="15" customFormat="1">
      <c r="A707" s="15"/>
      <c r="B707" s="246"/>
      <c r="C707" s="247"/>
      <c r="D707" s="225" t="s">
        <v>141</v>
      </c>
      <c r="E707" s="248" t="s">
        <v>19</v>
      </c>
      <c r="F707" s="249" t="s">
        <v>530</v>
      </c>
      <c r="G707" s="247"/>
      <c r="H707" s="248" t="s">
        <v>19</v>
      </c>
      <c r="I707" s="250"/>
      <c r="J707" s="247"/>
      <c r="K707" s="247"/>
      <c r="L707" s="251"/>
      <c r="M707" s="252"/>
      <c r="N707" s="253"/>
      <c r="O707" s="253"/>
      <c r="P707" s="253"/>
      <c r="Q707" s="253"/>
      <c r="R707" s="253"/>
      <c r="S707" s="253"/>
      <c r="T707" s="254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55" t="s">
        <v>141</v>
      </c>
      <c r="AU707" s="255" t="s">
        <v>82</v>
      </c>
      <c r="AV707" s="15" t="s">
        <v>80</v>
      </c>
      <c r="AW707" s="15" t="s">
        <v>34</v>
      </c>
      <c r="AX707" s="15" t="s">
        <v>72</v>
      </c>
      <c r="AY707" s="255" t="s">
        <v>130</v>
      </c>
    </row>
    <row r="708" s="15" customFormat="1">
      <c r="A708" s="15"/>
      <c r="B708" s="246"/>
      <c r="C708" s="247"/>
      <c r="D708" s="225" t="s">
        <v>141</v>
      </c>
      <c r="E708" s="248" t="s">
        <v>19</v>
      </c>
      <c r="F708" s="249" t="s">
        <v>970</v>
      </c>
      <c r="G708" s="247"/>
      <c r="H708" s="248" t="s">
        <v>19</v>
      </c>
      <c r="I708" s="250"/>
      <c r="J708" s="247"/>
      <c r="K708" s="247"/>
      <c r="L708" s="251"/>
      <c r="M708" s="252"/>
      <c r="N708" s="253"/>
      <c r="O708" s="253"/>
      <c r="P708" s="253"/>
      <c r="Q708" s="253"/>
      <c r="R708" s="253"/>
      <c r="S708" s="253"/>
      <c r="T708" s="254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55" t="s">
        <v>141</v>
      </c>
      <c r="AU708" s="255" t="s">
        <v>82</v>
      </c>
      <c r="AV708" s="15" t="s">
        <v>80</v>
      </c>
      <c r="AW708" s="15" t="s">
        <v>34</v>
      </c>
      <c r="AX708" s="15" t="s">
        <v>72</v>
      </c>
      <c r="AY708" s="255" t="s">
        <v>130</v>
      </c>
    </row>
    <row r="709" s="13" customFormat="1">
      <c r="A709" s="13"/>
      <c r="B709" s="223"/>
      <c r="C709" s="224"/>
      <c r="D709" s="225" t="s">
        <v>141</v>
      </c>
      <c r="E709" s="226" t="s">
        <v>19</v>
      </c>
      <c r="F709" s="227" t="s">
        <v>974</v>
      </c>
      <c r="G709" s="224"/>
      <c r="H709" s="228">
        <v>17.036999999999999</v>
      </c>
      <c r="I709" s="229"/>
      <c r="J709" s="224"/>
      <c r="K709" s="224"/>
      <c r="L709" s="230"/>
      <c r="M709" s="231"/>
      <c r="N709" s="232"/>
      <c r="O709" s="232"/>
      <c r="P709" s="232"/>
      <c r="Q709" s="232"/>
      <c r="R709" s="232"/>
      <c r="S709" s="232"/>
      <c r="T709" s="23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4" t="s">
        <v>141</v>
      </c>
      <c r="AU709" s="234" t="s">
        <v>82</v>
      </c>
      <c r="AV709" s="13" t="s">
        <v>82</v>
      </c>
      <c r="AW709" s="13" t="s">
        <v>34</v>
      </c>
      <c r="AX709" s="13" t="s">
        <v>72</v>
      </c>
      <c r="AY709" s="234" t="s">
        <v>130</v>
      </c>
    </row>
    <row r="710" s="15" customFormat="1">
      <c r="A710" s="15"/>
      <c r="B710" s="246"/>
      <c r="C710" s="247"/>
      <c r="D710" s="225" t="s">
        <v>141</v>
      </c>
      <c r="E710" s="248" t="s">
        <v>19</v>
      </c>
      <c r="F710" s="249" t="s">
        <v>972</v>
      </c>
      <c r="G710" s="247"/>
      <c r="H710" s="248" t="s">
        <v>19</v>
      </c>
      <c r="I710" s="250"/>
      <c r="J710" s="247"/>
      <c r="K710" s="247"/>
      <c r="L710" s="251"/>
      <c r="M710" s="252"/>
      <c r="N710" s="253"/>
      <c r="O710" s="253"/>
      <c r="P710" s="253"/>
      <c r="Q710" s="253"/>
      <c r="R710" s="253"/>
      <c r="S710" s="253"/>
      <c r="T710" s="254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55" t="s">
        <v>141</v>
      </c>
      <c r="AU710" s="255" t="s">
        <v>82</v>
      </c>
      <c r="AV710" s="15" t="s">
        <v>80</v>
      </c>
      <c r="AW710" s="15" t="s">
        <v>34</v>
      </c>
      <c r="AX710" s="15" t="s">
        <v>72</v>
      </c>
      <c r="AY710" s="255" t="s">
        <v>130</v>
      </c>
    </row>
    <row r="711" s="13" customFormat="1">
      <c r="A711" s="13"/>
      <c r="B711" s="223"/>
      <c r="C711" s="224"/>
      <c r="D711" s="225" t="s">
        <v>141</v>
      </c>
      <c r="E711" s="226" t="s">
        <v>19</v>
      </c>
      <c r="F711" s="227" t="s">
        <v>975</v>
      </c>
      <c r="G711" s="224"/>
      <c r="H711" s="228">
        <v>6.992</v>
      </c>
      <c r="I711" s="229"/>
      <c r="J711" s="224"/>
      <c r="K711" s="224"/>
      <c r="L711" s="230"/>
      <c r="M711" s="231"/>
      <c r="N711" s="232"/>
      <c r="O711" s="232"/>
      <c r="P711" s="232"/>
      <c r="Q711" s="232"/>
      <c r="R711" s="232"/>
      <c r="S711" s="232"/>
      <c r="T711" s="23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4" t="s">
        <v>141</v>
      </c>
      <c r="AU711" s="234" t="s">
        <v>82</v>
      </c>
      <c r="AV711" s="13" t="s">
        <v>82</v>
      </c>
      <c r="AW711" s="13" t="s">
        <v>34</v>
      </c>
      <c r="AX711" s="13" t="s">
        <v>72</v>
      </c>
      <c r="AY711" s="234" t="s">
        <v>130</v>
      </c>
    </row>
    <row r="712" s="14" customFormat="1">
      <c r="A712" s="14"/>
      <c r="B712" s="235"/>
      <c r="C712" s="236"/>
      <c r="D712" s="225" t="s">
        <v>141</v>
      </c>
      <c r="E712" s="237" t="s">
        <v>19</v>
      </c>
      <c r="F712" s="238" t="s">
        <v>143</v>
      </c>
      <c r="G712" s="236"/>
      <c r="H712" s="239">
        <v>75.843000000000004</v>
      </c>
      <c r="I712" s="240"/>
      <c r="J712" s="236"/>
      <c r="K712" s="236"/>
      <c r="L712" s="241"/>
      <c r="M712" s="242"/>
      <c r="N712" s="243"/>
      <c r="O712" s="243"/>
      <c r="P712" s="243"/>
      <c r="Q712" s="243"/>
      <c r="R712" s="243"/>
      <c r="S712" s="243"/>
      <c r="T712" s="24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5" t="s">
        <v>141</v>
      </c>
      <c r="AU712" s="245" t="s">
        <v>82</v>
      </c>
      <c r="AV712" s="14" t="s">
        <v>137</v>
      </c>
      <c r="AW712" s="14" t="s">
        <v>4</v>
      </c>
      <c r="AX712" s="14" t="s">
        <v>80</v>
      </c>
      <c r="AY712" s="245" t="s">
        <v>130</v>
      </c>
    </row>
    <row r="713" s="2" customFormat="1" ht="16.5" customHeight="1">
      <c r="A713" s="39"/>
      <c r="B713" s="40"/>
      <c r="C713" s="256" t="s">
        <v>976</v>
      </c>
      <c r="D713" s="256" t="s">
        <v>218</v>
      </c>
      <c r="E713" s="257" t="s">
        <v>977</v>
      </c>
      <c r="F713" s="258" t="s">
        <v>978</v>
      </c>
      <c r="G713" s="259" t="s">
        <v>338</v>
      </c>
      <c r="H713" s="260">
        <v>1</v>
      </c>
      <c r="I713" s="261"/>
      <c r="J713" s="262">
        <f>ROUND(I713*H713,2)</f>
        <v>0</v>
      </c>
      <c r="K713" s="258" t="s">
        <v>19</v>
      </c>
      <c r="L713" s="263"/>
      <c r="M713" s="264" t="s">
        <v>19</v>
      </c>
      <c r="N713" s="265" t="s">
        <v>43</v>
      </c>
      <c r="O713" s="85"/>
      <c r="P713" s="214">
        <f>O713*H713</f>
        <v>0</v>
      </c>
      <c r="Q713" s="214">
        <v>0.028000000000000001</v>
      </c>
      <c r="R713" s="214">
        <f>Q713*H713</f>
        <v>0.028000000000000001</v>
      </c>
      <c r="S713" s="214">
        <v>0</v>
      </c>
      <c r="T713" s="215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16" t="s">
        <v>324</v>
      </c>
      <c r="AT713" s="216" t="s">
        <v>218</v>
      </c>
      <c r="AU713" s="216" t="s">
        <v>82</v>
      </c>
      <c r="AY713" s="18" t="s">
        <v>130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8" t="s">
        <v>80</v>
      </c>
      <c r="BK713" s="217">
        <f>ROUND(I713*H713,2)</f>
        <v>0</v>
      </c>
      <c r="BL713" s="18" t="s">
        <v>230</v>
      </c>
      <c r="BM713" s="216" t="s">
        <v>979</v>
      </c>
    </row>
    <row r="714" s="2" customFormat="1" ht="16.5" customHeight="1">
      <c r="A714" s="39"/>
      <c r="B714" s="40"/>
      <c r="C714" s="256" t="s">
        <v>980</v>
      </c>
      <c r="D714" s="256" t="s">
        <v>218</v>
      </c>
      <c r="E714" s="257" t="s">
        <v>981</v>
      </c>
      <c r="F714" s="258" t="s">
        <v>982</v>
      </c>
      <c r="G714" s="259" t="s">
        <v>338</v>
      </c>
      <c r="H714" s="260">
        <v>1</v>
      </c>
      <c r="I714" s="261"/>
      <c r="J714" s="262">
        <f>ROUND(I714*H714,2)</f>
        <v>0</v>
      </c>
      <c r="K714" s="258" t="s">
        <v>19</v>
      </c>
      <c r="L714" s="263"/>
      <c r="M714" s="264" t="s">
        <v>19</v>
      </c>
      <c r="N714" s="265" t="s">
        <v>43</v>
      </c>
      <c r="O714" s="85"/>
      <c r="P714" s="214">
        <f>O714*H714</f>
        <v>0</v>
      </c>
      <c r="Q714" s="214">
        <v>0.028000000000000001</v>
      </c>
      <c r="R714" s="214">
        <f>Q714*H714</f>
        <v>0.028000000000000001</v>
      </c>
      <c r="S714" s="214">
        <v>0</v>
      </c>
      <c r="T714" s="215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16" t="s">
        <v>324</v>
      </c>
      <c r="AT714" s="216" t="s">
        <v>218</v>
      </c>
      <c r="AU714" s="216" t="s">
        <v>82</v>
      </c>
      <c r="AY714" s="18" t="s">
        <v>130</v>
      </c>
      <c r="BE714" s="217">
        <f>IF(N714="základní",J714,0)</f>
        <v>0</v>
      </c>
      <c r="BF714" s="217">
        <f>IF(N714="snížená",J714,0)</f>
        <v>0</v>
      </c>
      <c r="BG714" s="217">
        <f>IF(N714="zákl. přenesená",J714,0)</f>
        <v>0</v>
      </c>
      <c r="BH714" s="217">
        <f>IF(N714="sníž. přenesená",J714,0)</f>
        <v>0</v>
      </c>
      <c r="BI714" s="217">
        <f>IF(N714="nulová",J714,0)</f>
        <v>0</v>
      </c>
      <c r="BJ714" s="18" t="s">
        <v>80</v>
      </c>
      <c r="BK714" s="217">
        <f>ROUND(I714*H714,2)</f>
        <v>0</v>
      </c>
      <c r="BL714" s="18" t="s">
        <v>230</v>
      </c>
      <c r="BM714" s="216" t="s">
        <v>983</v>
      </c>
    </row>
    <row r="715" s="2" customFormat="1" ht="16.5" customHeight="1">
      <c r="A715" s="39"/>
      <c r="B715" s="40"/>
      <c r="C715" s="256" t="s">
        <v>984</v>
      </c>
      <c r="D715" s="256" t="s">
        <v>218</v>
      </c>
      <c r="E715" s="257" t="s">
        <v>985</v>
      </c>
      <c r="F715" s="258" t="s">
        <v>986</v>
      </c>
      <c r="G715" s="259" t="s">
        <v>151</v>
      </c>
      <c r="H715" s="260">
        <v>0.024</v>
      </c>
      <c r="I715" s="261"/>
      <c r="J715" s="262">
        <f>ROUND(I715*H715,2)</f>
        <v>0</v>
      </c>
      <c r="K715" s="258" t="s">
        <v>136</v>
      </c>
      <c r="L715" s="263"/>
      <c r="M715" s="264" t="s">
        <v>19</v>
      </c>
      <c r="N715" s="265" t="s">
        <v>43</v>
      </c>
      <c r="O715" s="85"/>
      <c r="P715" s="214">
        <f>O715*H715</f>
        <v>0</v>
      </c>
      <c r="Q715" s="214">
        <v>1</v>
      </c>
      <c r="R715" s="214">
        <f>Q715*H715</f>
        <v>0.024</v>
      </c>
      <c r="S715" s="214">
        <v>0</v>
      </c>
      <c r="T715" s="215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16" t="s">
        <v>324</v>
      </c>
      <c r="AT715" s="216" t="s">
        <v>218</v>
      </c>
      <c r="AU715" s="216" t="s">
        <v>82</v>
      </c>
      <c r="AY715" s="18" t="s">
        <v>130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8" t="s">
        <v>80</v>
      </c>
      <c r="BK715" s="217">
        <f>ROUND(I715*H715,2)</f>
        <v>0</v>
      </c>
      <c r="BL715" s="18" t="s">
        <v>230</v>
      </c>
      <c r="BM715" s="216" t="s">
        <v>987</v>
      </c>
    </row>
    <row r="716" s="15" customFormat="1">
      <c r="A716" s="15"/>
      <c r="B716" s="246"/>
      <c r="C716" s="247"/>
      <c r="D716" s="225" t="s">
        <v>141</v>
      </c>
      <c r="E716" s="248" t="s">
        <v>19</v>
      </c>
      <c r="F716" s="249" t="s">
        <v>526</v>
      </c>
      <c r="G716" s="247"/>
      <c r="H716" s="248" t="s">
        <v>19</v>
      </c>
      <c r="I716" s="250"/>
      <c r="J716" s="247"/>
      <c r="K716" s="247"/>
      <c r="L716" s="251"/>
      <c r="M716" s="252"/>
      <c r="N716" s="253"/>
      <c r="O716" s="253"/>
      <c r="P716" s="253"/>
      <c r="Q716" s="253"/>
      <c r="R716" s="253"/>
      <c r="S716" s="253"/>
      <c r="T716" s="254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5" t="s">
        <v>141</v>
      </c>
      <c r="AU716" s="255" t="s">
        <v>82</v>
      </c>
      <c r="AV716" s="15" t="s">
        <v>80</v>
      </c>
      <c r="AW716" s="15" t="s">
        <v>34</v>
      </c>
      <c r="AX716" s="15" t="s">
        <v>72</v>
      </c>
      <c r="AY716" s="255" t="s">
        <v>130</v>
      </c>
    </row>
    <row r="717" s="15" customFormat="1">
      <c r="A717" s="15"/>
      <c r="B717" s="246"/>
      <c r="C717" s="247"/>
      <c r="D717" s="225" t="s">
        <v>141</v>
      </c>
      <c r="E717" s="248" t="s">
        <v>19</v>
      </c>
      <c r="F717" s="249" t="s">
        <v>972</v>
      </c>
      <c r="G717" s="247"/>
      <c r="H717" s="248" t="s">
        <v>19</v>
      </c>
      <c r="I717" s="250"/>
      <c r="J717" s="247"/>
      <c r="K717" s="247"/>
      <c r="L717" s="251"/>
      <c r="M717" s="252"/>
      <c r="N717" s="253"/>
      <c r="O717" s="253"/>
      <c r="P717" s="253"/>
      <c r="Q717" s="253"/>
      <c r="R717" s="253"/>
      <c r="S717" s="253"/>
      <c r="T717" s="254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5" t="s">
        <v>141</v>
      </c>
      <c r="AU717" s="255" t="s">
        <v>82</v>
      </c>
      <c r="AV717" s="15" t="s">
        <v>80</v>
      </c>
      <c r="AW717" s="15" t="s">
        <v>34</v>
      </c>
      <c r="AX717" s="15" t="s">
        <v>72</v>
      </c>
      <c r="AY717" s="255" t="s">
        <v>130</v>
      </c>
    </row>
    <row r="718" s="13" customFormat="1">
      <c r="A718" s="13"/>
      <c r="B718" s="223"/>
      <c r="C718" s="224"/>
      <c r="D718" s="225" t="s">
        <v>141</v>
      </c>
      <c r="E718" s="226" t="s">
        <v>19</v>
      </c>
      <c r="F718" s="227" t="s">
        <v>988</v>
      </c>
      <c r="G718" s="224"/>
      <c r="H718" s="228">
        <v>0.014999999999999999</v>
      </c>
      <c r="I718" s="229"/>
      <c r="J718" s="224"/>
      <c r="K718" s="224"/>
      <c r="L718" s="230"/>
      <c r="M718" s="231"/>
      <c r="N718" s="232"/>
      <c r="O718" s="232"/>
      <c r="P718" s="232"/>
      <c r="Q718" s="232"/>
      <c r="R718" s="232"/>
      <c r="S718" s="232"/>
      <c r="T718" s="23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4" t="s">
        <v>141</v>
      </c>
      <c r="AU718" s="234" t="s">
        <v>82</v>
      </c>
      <c r="AV718" s="13" t="s">
        <v>82</v>
      </c>
      <c r="AW718" s="13" t="s">
        <v>34</v>
      </c>
      <c r="AX718" s="13" t="s">
        <v>72</v>
      </c>
      <c r="AY718" s="234" t="s">
        <v>130</v>
      </c>
    </row>
    <row r="719" s="15" customFormat="1">
      <c r="A719" s="15"/>
      <c r="B719" s="246"/>
      <c r="C719" s="247"/>
      <c r="D719" s="225" t="s">
        <v>141</v>
      </c>
      <c r="E719" s="248" t="s">
        <v>19</v>
      </c>
      <c r="F719" s="249" t="s">
        <v>530</v>
      </c>
      <c r="G719" s="247"/>
      <c r="H719" s="248" t="s">
        <v>19</v>
      </c>
      <c r="I719" s="250"/>
      <c r="J719" s="247"/>
      <c r="K719" s="247"/>
      <c r="L719" s="251"/>
      <c r="M719" s="252"/>
      <c r="N719" s="253"/>
      <c r="O719" s="253"/>
      <c r="P719" s="253"/>
      <c r="Q719" s="253"/>
      <c r="R719" s="253"/>
      <c r="S719" s="253"/>
      <c r="T719" s="254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T719" s="255" t="s">
        <v>141</v>
      </c>
      <c r="AU719" s="255" t="s">
        <v>82</v>
      </c>
      <c r="AV719" s="15" t="s">
        <v>80</v>
      </c>
      <c r="AW719" s="15" t="s">
        <v>34</v>
      </c>
      <c r="AX719" s="15" t="s">
        <v>72</v>
      </c>
      <c r="AY719" s="255" t="s">
        <v>130</v>
      </c>
    </row>
    <row r="720" s="15" customFormat="1">
      <c r="A720" s="15"/>
      <c r="B720" s="246"/>
      <c r="C720" s="247"/>
      <c r="D720" s="225" t="s">
        <v>141</v>
      </c>
      <c r="E720" s="248" t="s">
        <v>19</v>
      </c>
      <c r="F720" s="249" t="s">
        <v>972</v>
      </c>
      <c r="G720" s="247"/>
      <c r="H720" s="248" t="s">
        <v>19</v>
      </c>
      <c r="I720" s="250"/>
      <c r="J720" s="247"/>
      <c r="K720" s="247"/>
      <c r="L720" s="251"/>
      <c r="M720" s="252"/>
      <c r="N720" s="253"/>
      <c r="O720" s="253"/>
      <c r="P720" s="253"/>
      <c r="Q720" s="253"/>
      <c r="R720" s="253"/>
      <c r="S720" s="253"/>
      <c r="T720" s="254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5" t="s">
        <v>141</v>
      </c>
      <c r="AU720" s="255" t="s">
        <v>82</v>
      </c>
      <c r="AV720" s="15" t="s">
        <v>80</v>
      </c>
      <c r="AW720" s="15" t="s">
        <v>34</v>
      </c>
      <c r="AX720" s="15" t="s">
        <v>72</v>
      </c>
      <c r="AY720" s="255" t="s">
        <v>130</v>
      </c>
    </row>
    <row r="721" s="13" customFormat="1">
      <c r="A721" s="13"/>
      <c r="B721" s="223"/>
      <c r="C721" s="224"/>
      <c r="D721" s="225" t="s">
        <v>141</v>
      </c>
      <c r="E721" s="226" t="s">
        <v>19</v>
      </c>
      <c r="F721" s="227" t="s">
        <v>989</v>
      </c>
      <c r="G721" s="224"/>
      <c r="H721" s="228">
        <v>0.0070000000000000001</v>
      </c>
      <c r="I721" s="229"/>
      <c r="J721" s="224"/>
      <c r="K721" s="224"/>
      <c r="L721" s="230"/>
      <c r="M721" s="231"/>
      <c r="N721" s="232"/>
      <c r="O721" s="232"/>
      <c r="P721" s="232"/>
      <c r="Q721" s="232"/>
      <c r="R721" s="232"/>
      <c r="S721" s="232"/>
      <c r="T721" s="23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4" t="s">
        <v>141</v>
      </c>
      <c r="AU721" s="234" t="s">
        <v>82</v>
      </c>
      <c r="AV721" s="13" t="s">
        <v>82</v>
      </c>
      <c r="AW721" s="13" t="s">
        <v>34</v>
      </c>
      <c r="AX721" s="13" t="s">
        <v>72</v>
      </c>
      <c r="AY721" s="234" t="s">
        <v>130</v>
      </c>
    </row>
    <row r="722" s="13" customFormat="1">
      <c r="A722" s="13"/>
      <c r="B722" s="223"/>
      <c r="C722" s="224"/>
      <c r="D722" s="225" t="s">
        <v>141</v>
      </c>
      <c r="E722" s="226" t="s">
        <v>19</v>
      </c>
      <c r="F722" s="227" t="s">
        <v>990</v>
      </c>
      <c r="G722" s="224"/>
      <c r="H722" s="228">
        <v>0.024</v>
      </c>
      <c r="I722" s="229"/>
      <c r="J722" s="224"/>
      <c r="K722" s="224"/>
      <c r="L722" s="230"/>
      <c r="M722" s="231"/>
      <c r="N722" s="232"/>
      <c r="O722" s="232"/>
      <c r="P722" s="232"/>
      <c r="Q722" s="232"/>
      <c r="R722" s="232"/>
      <c r="S722" s="232"/>
      <c r="T722" s="23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4" t="s">
        <v>141</v>
      </c>
      <c r="AU722" s="234" t="s">
        <v>82</v>
      </c>
      <c r="AV722" s="13" t="s">
        <v>82</v>
      </c>
      <c r="AW722" s="13" t="s">
        <v>34</v>
      </c>
      <c r="AX722" s="13" t="s">
        <v>80</v>
      </c>
      <c r="AY722" s="234" t="s">
        <v>130</v>
      </c>
    </row>
    <row r="723" s="2" customFormat="1" ht="24.15" customHeight="1">
      <c r="A723" s="39"/>
      <c r="B723" s="40"/>
      <c r="C723" s="205" t="s">
        <v>991</v>
      </c>
      <c r="D723" s="205" t="s">
        <v>132</v>
      </c>
      <c r="E723" s="206" t="s">
        <v>992</v>
      </c>
      <c r="F723" s="207" t="s">
        <v>993</v>
      </c>
      <c r="G723" s="208" t="s">
        <v>338</v>
      </c>
      <c r="H723" s="209">
        <v>1</v>
      </c>
      <c r="I723" s="210"/>
      <c r="J723" s="211">
        <f>ROUND(I723*H723,2)</f>
        <v>0</v>
      </c>
      <c r="K723" s="207" t="s">
        <v>136</v>
      </c>
      <c r="L723" s="45"/>
      <c r="M723" s="212" t="s">
        <v>19</v>
      </c>
      <c r="N723" s="213" t="s">
        <v>43</v>
      </c>
      <c r="O723" s="85"/>
      <c r="P723" s="214">
        <f>O723*H723</f>
        <v>0</v>
      </c>
      <c r="Q723" s="214">
        <v>3.6000000000000001E-05</v>
      </c>
      <c r="R723" s="214">
        <f>Q723*H723</f>
        <v>3.6000000000000001E-05</v>
      </c>
      <c r="S723" s="214">
        <v>0</v>
      </c>
      <c r="T723" s="215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16" t="s">
        <v>230</v>
      </c>
      <c r="AT723" s="216" t="s">
        <v>132</v>
      </c>
      <c r="AU723" s="216" t="s">
        <v>82</v>
      </c>
      <c r="AY723" s="18" t="s">
        <v>130</v>
      </c>
      <c r="BE723" s="217">
        <f>IF(N723="základní",J723,0)</f>
        <v>0</v>
      </c>
      <c r="BF723" s="217">
        <f>IF(N723="snížená",J723,0)</f>
        <v>0</v>
      </c>
      <c r="BG723" s="217">
        <f>IF(N723="zákl. přenesená",J723,0)</f>
        <v>0</v>
      </c>
      <c r="BH723" s="217">
        <f>IF(N723="sníž. přenesená",J723,0)</f>
        <v>0</v>
      </c>
      <c r="BI723" s="217">
        <f>IF(N723="nulová",J723,0)</f>
        <v>0</v>
      </c>
      <c r="BJ723" s="18" t="s">
        <v>80</v>
      </c>
      <c r="BK723" s="217">
        <f>ROUND(I723*H723,2)</f>
        <v>0</v>
      </c>
      <c r="BL723" s="18" t="s">
        <v>230</v>
      </c>
      <c r="BM723" s="216" t="s">
        <v>994</v>
      </c>
    </row>
    <row r="724" s="2" customFormat="1">
      <c r="A724" s="39"/>
      <c r="B724" s="40"/>
      <c r="C724" s="41"/>
      <c r="D724" s="218" t="s">
        <v>139</v>
      </c>
      <c r="E724" s="41"/>
      <c r="F724" s="219" t="s">
        <v>995</v>
      </c>
      <c r="G724" s="41"/>
      <c r="H724" s="41"/>
      <c r="I724" s="220"/>
      <c r="J724" s="41"/>
      <c r="K724" s="41"/>
      <c r="L724" s="45"/>
      <c r="M724" s="221"/>
      <c r="N724" s="222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139</v>
      </c>
      <c r="AU724" s="18" t="s">
        <v>82</v>
      </c>
    </row>
    <row r="725" s="2" customFormat="1" ht="21.75" customHeight="1">
      <c r="A725" s="39"/>
      <c r="B725" s="40"/>
      <c r="C725" s="256" t="s">
        <v>996</v>
      </c>
      <c r="D725" s="256" t="s">
        <v>218</v>
      </c>
      <c r="E725" s="257" t="s">
        <v>997</v>
      </c>
      <c r="F725" s="258" t="s">
        <v>998</v>
      </c>
      <c r="G725" s="259" t="s">
        <v>338</v>
      </c>
      <c r="H725" s="260">
        <v>1</v>
      </c>
      <c r="I725" s="261"/>
      <c r="J725" s="262">
        <f>ROUND(I725*H725,2)</f>
        <v>0</v>
      </c>
      <c r="K725" s="258" t="s">
        <v>136</v>
      </c>
      <c r="L725" s="263"/>
      <c r="M725" s="264" t="s">
        <v>19</v>
      </c>
      <c r="N725" s="265" t="s">
        <v>43</v>
      </c>
      <c r="O725" s="85"/>
      <c r="P725" s="214">
        <f>O725*H725</f>
        <v>0</v>
      </c>
      <c r="Q725" s="214">
        <v>0.0040000000000000001</v>
      </c>
      <c r="R725" s="214">
        <f>Q725*H725</f>
        <v>0.0040000000000000001</v>
      </c>
      <c r="S725" s="214">
        <v>0</v>
      </c>
      <c r="T725" s="215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16" t="s">
        <v>324</v>
      </c>
      <c r="AT725" s="216" t="s">
        <v>218</v>
      </c>
      <c r="AU725" s="216" t="s">
        <v>82</v>
      </c>
      <c r="AY725" s="18" t="s">
        <v>130</v>
      </c>
      <c r="BE725" s="217">
        <f>IF(N725="základní",J725,0)</f>
        <v>0</v>
      </c>
      <c r="BF725" s="217">
        <f>IF(N725="snížená",J725,0)</f>
        <v>0</v>
      </c>
      <c r="BG725" s="217">
        <f>IF(N725="zákl. přenesená",J725,0)</f>
        <v>0</v>
      </c>
      <c r="BH725" s="217">
        <f>IF(N725="sníž. přenesená",J725,0)</f>
        <v>0</v>
      </c>
      <c r="BI725" s="217">
        <f>IF(N725="nulová",J725,0)</f>
        <v>0</v>
      </c>
      <c r="BJ725" s="18" t="s">
        <v>80</v>
      </c>
      <c r="BK725" s="217">
        <f>ROUND(I725*H725,2)</f>
        <v>0</v>
      </c>
      <c r="BL725" s="18" t="s">
        <v>230</v>
      </c>
      <c r="BM725" s="216" t="s">
        <v>999</v>
      </c>
    </row>
    <row r="726" s="2" customFormat="1" ht="16.5" customHeight="1">
      <c r="A726" s="39"/>
      <c r="B726" s="40"/>
      <c r="C726" s="205" t="s">
        <v>1000</v>
      </c>
      <c r="D726" s="205" t="s">
        <v>132</v>
      </c>
      <c r="E726" s="206" t="s">
        <v>1001</v>
      </c>
      <c r="F726" s="207" t="s">
        <v>1002</v>
      </c>
      <c r="G726" s="208" t="s">
        <v>966</v>
      </c>
      <c r="H726" s="209">
        <v>1.5549999999999999</v>
      </c>
      <c r="I726" s="210"/>
      <c r="J726" s="211">
        <f>ROUND(I726*H726,2)</f>
        <v>0</v>
      </c>
      <c r="K726" s="207" t="s">
        <v>136</v>
      </c>
      <c r="L726" s="45"/>
      <c r="M726" s="212" t="s">
        <v>19</v>
      </c>
      <c r="N726" s="213" t="s">
        <v>43</v>
      </c>
      <c r="O726" s="85"/>
      <c r="P726" s="214">
        <f>O726*H726</f>
        <v>0</v>
      </c>
      <c r="Q726" s="214">
        <v>6.7487499999999994E-05</v>
      </c>
      <c r="R726" s="214">
        <f>Q726*H726</f>
        <v>0.00010494306249999998</v>
      </c>
      <c r="S726" s="214">
        <v>0</v>
      </c>
      <c r="T726" s="215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16" t="s">
        <v>230</v>
      </c>
      <c r="AT726" s="216" t="s">
        <v>132</v>
      </c>
      <c r="AU726" s="216" t="s">
        <v>82</v>
      </c>
      <c r="AY726" s="18" t="s">
        <v>130</v>
      </c>
      <c r="BE726" s="217">
        <f>IF(N726="základní",J726,0)</f>
        <v>0</v>
      </c>
      <c r="BF726" s="217">
        <f>IF(N726="snížená",J726,0)</f>
        <v>0</v>
      </c>
      <c r="BG726" s="217">
        <f>IF(N726="zákl. přenesená",J726,0)</f>
        <v>0</v>
      </c>
      <c r="BH726" s="217">
        <f>IF(N726="sníž. přenesená",J726,0)</f>
        <v>0</v>
      </c>
      <c r="BI726" s="217">
        <f>IF(N726="nulová",J726,0)</f>
        <v>0</v>
      </c>
      <c r="BJ726" s="18" t="s">
        <v>80</v>
      </c>
      <c r="BK726" s="217">
        <f>ROUND(I726*H726,2)</f>
        <v>0</v>
      </c>
      <c r="BL726" s="18" t="s">
        <v>230</v>
      </c>
      <c r="BM726" s="216" t="s">
        <v>1003</v>
      </c>
    </row>
    <row r="727" s="2" customFormat="1">
      <c r="A727" s="39"/>
      <c r="B727" s="40"/>
      <c r="C727" s="41"/>
      <c r="D727" s="218" t="s">
        <v>139</v>
      </c>
      <c r="E727" s="41"/>
      <c r="F727" s="219" t="s">
        <v>1004</v>
      </c>
      <c r="G727" s="41"/>
      <c r="H727" s="41"/>
      <c r="I727" s="220"/>
      <c r="J727" s="41"/>
      <c r="K727" s="41"/>
      <c r="L727" s="45"/>
      <c r="M727" s="221"/>
      <c r="N727" s="222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139</v>
      </c>
      <c r="AU727" s="18" t="s">
        <v>82</v>
      </c>
    </row>
    <row r="728" s="15" customFormat="1">
      <c r="A728" s="15"/>
      <c r="B728" s="246"/>
      <c r="C728" s="247"/>
      <c r="D728" s="225" t="s">
        <v>141</v>
      </c>
      <c r="E728" s="248" t="s">
        <v>19</v>
      </c>
      <c r="F728" s="249" t="s">
        <v>671</v>
      </c>
      <c r="G728" s="247"/>
      <c r="H728" s="248" t="s">
        <v>19</v>
      </c>
      <c r="I728" s="250"/>
      <c r="J728" s="247"/>
      <c r="K728" s="247"/>
      <c r="L728" s="251"/>
      <c r="M728" s="252"/>
      <c r="N728" s="253"/>
      <c r="O728" s="253"/>
      <c r="P728" s="253"/>
      <c r="Q728" s="253"/>
      <c r="R728" s="253"/>
      <c r="S728" s="253"/>
      <c r="T728" s="254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5" t="s">
        <v>141</v>
      </c>
      <c r="AU728" s="255" t="s">
        <v>82</v>
      </c>
      <c r="AV728" s="15" t="s">
        <v>80</v>
      </c>
      <c r="AW728" s="15" t="s">
        <v>34</v>
      </c>
      <c r="AX728" s="15" t="s">
        <v>72</v>
      </c>
      <c r="AY728" s="255" t="s">
        <v>130</v>
      </c>
    </row>
    <row r="729" s="13" customFormat="1">
      <c r="A729" s="13"/>
      <c r="B729" s="223"/>
      <c r="C729" s="224"/>
      <c r="D729" s="225" t="s">
        <v>141</v>
      </c>
      <c r="E729" s="226" t="s">
        <v>19</v>
      </c>
      <c r="F729" s="227" t="s">
        <v>1005</v>
      </c>
      <c r="G729" s="224"/>
      <c r="H729" s="228">
        <v>0.45000000000000001</v>
      </c>
      <c r="I729" s="229"/>
      <c r="J729" s="224"/>
      <c r="K729" s="224"/>
      <c r="L729" s="230"/>
      <c r="M729" s="231"/>
      <c r="N729" s="232"/>
      <c r="O729" s="232"/>
      <c r="P729" s="232"/>
      <c r="Q729" s="232"/>
      <c r="R729" s="232"/>
      <c r="S729" s="232"/>
      <c r="T729" s="23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4" t="s">
        <v>141</v>
      </c>
      <c r="AU729" s="234" t="s">
        <v>82</v>
      </c>
      <c r="AV729" s="13" t="s">
        <v>82</v>
      </c>
      <c r="AW729" s="13" t="s">
        <v>34</v>
      </c>
      <c r="AX729" s="13" t="s">
        <v>72</v>
      </c>
      <c r="AY729" s="234" t="s">
        <v>130</v>
      </c>
    </row>
    <row r="730" s="15" customFormat="1">
      <c r="A730" s="15"/>
      <c r="B730" s="246"/>
      <c r="C730" s="247"/>
      <c r="D730" s="225" t="s">
        <v>141</v>
      </c>
      <c r="E730" s="248" t="s">
        <v>19</v>
      </c>
      <c r="F730" s="249" t="s">
        <v>673</v>
      </c>
      <c r="G730" s="247"/>
      <c r="H730" s="248" t="s">
        <v>19</v>
      </c>
      <c r="I730" s="250"/>
      <c r="J730" s="247"/>
      <c r="K730" s="247"/>
      <c r="L730" s="251"/>
      <c r="M730" s="252"/>
      <c r="N730" s="253"/>
      <c r="O730" s="253"/>
      <c r="P730" s="253"/>
      <c r="Q730" s="253"/>
      <c r="R730" s="253"/>
      <c r="S730" s="253"/>
      <c r="T730" s="254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5" t="s">
        <v>141</v>
      </c>
      <c r="AU730" s="255" t="s">
        <v>82</v>
      </c>
      <c r="AV730" s="15" t="s">
        <v>80</v>
      </c>
      <c r="AW730" s="15" t="s">
        <v>34</v>
      </c>
      <c r="AX730" s="15" t="s">
        <v>72</v>
      </c>
      <c r="AY730" s="255" t="s">
        <v>130</v>
      </c>
    </row>
    <row r="731" s="13" customFormat="1">
      <c r="A731" s="13"/>
      <c r="B731" s="223"/>
      <c r="C731" s="224"/>
      <c r="D731" s="225" t="s">
        <v>141</v>
      </c>
      <c r="E731" s="226" t="s">
        <v>19</v>
      </c>
      <c r="F731" s="227" t="s">
        <v>1006</v>
      </c>
      <c r="G731" s="224"/>
      <c r="H731" s="228">
        <v>1</v>
      </c>
      <c r="I731" s="229"/>
      <c r="J731" s="224"/>
      <c r="K731" s="224"/>
      <c r="L731" s="230"/>
      <c r="M731" s="231"/>
      <c r="N731" s="232"/>
      <c r="O731" s="232"/>
      <c r="P731" s="232"/>
      <c r="Q731" s="232"/>
      <c r="R731" s="232"/>
      <c r="S731" s="232"/>
      <c r="T731" s="23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4" t="s">
        <v>141</v>
      </c>
      <c r="AU731" s="234" t="s">
        <v>82</v>
      </c>
      <c r="AV731" s="13" t="s">
        <v>82</v>
      </c>
      <c r="AW731" s="13" t="s">
        <v>34</v>
      </c>
      <c r="AX731" s="13" t="s">
        <v>72</v>
      </c>
      <c r="AY731" s="234" t="s">
        <v>130</v>
      </c>
    </row>
    <row r="732" s="15" customFormat="1">
      <c r="A732" s="15"/>
      <c r="B732" s="246"/>
      <c r="C732" s="247"/>
      <c r="D732" s="225" t="s">
        <v>141</v>
      </c>
      <c r="E732" s="248" t="s">
        <v>19</v>
      </c>
      <c r="F732" s="249" t="s">
        <v>623</v>
      </c>
      <c r="G732" s="247"/>
      <c r="H732" s="248" t="s">
        <v>19</v>
      </c>
      <c r="I732" s="250"/>
      <c r="J732" s="247"/>
      <c r="K732" s="247"/>
      <c r="L732" s="251"/>
      <c r="M732" s="252"/>
      <c r="N732" s="253"/>
      <c r="O732" s="253"/>
      <c r="P732" s="253"/>
      <c r="Q732" s="253"/>
      <c r="R732" s="253"/>
      <c r="S732" s="253"/>
      <c r="T732" s="254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55" t="s">
        <v>141</v>
      </c>
      <c r="AU732" s="255" t="s">
        <v>82</v>
      </c>
      <c r="AV732" s="15" t="s">
        <v>80</v>
      </c>
      <c r="AW732" s="15" t="s">
        <v>34</v>
      </c>
      <c r="AX732" s="15" t="s">
        <v>72</v>
      </c>
      <c r="AY732" s="255" t="s">
        <v>130</v>
      </c>
    </row>
    <row r="733" s="13" customFormat="1">
      <c r="A733" s="13"/>
      <c r="B733" s="223"/>
      <c r="C733" s="224"/>
      <c r="D733" s="225" t="s">
        <v>141</v>
      </c>
      <c r="E733" s="226" t="s">
        <v>19</v>
      </c>
      <c r="F733" s="227" t="s">
        <v>1007</v>
      </c>
      <c r="G733" s="224"/>
      <c r="H733" s="228">
        <v>0.105</v>
      </c>
      <c r="I733" s="229"/>
      <c r="J733" s="224"/>
      <c r="K733" s="224"/>
      <c r="L733" s="230"/>
      <c r="M733" s="231"/>
      <c r="N733" s="232"/>
      <c r="O733" s="232"/>
      <c r="P733" s="232"/>
      <c r="Q733" s="232"/>
      <c r="R733" s="232"/>
      <c r="S733" s="232"/>
      <c r="T733" s="23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4" t="s">
        <v>141</v>
      </c>
      <c r="AU733" s="234" t="s">
        <v>82</v>
      </c>
      <c r="AV733" s="13" t="s">
        <v>82</v>
      </c>
      <c r="AW733" s="13" t="s">
        <v>34</v>
      </c>
      <c r="AX733" s="13" t="s">
        <v>72</v>
      </c>
      <c r="AY733" s="234" t="s">
        <v>130</v>
      </c>
    </row>
    <row r="734" s="14" customFormat="1">
      <c r="A734" s="14"/>
      <c r="B734" s="235"/>
      <c r="C734" s="236"/>
      <c r="D734" s="225" t="s">
        <v>141</v>
      </c>
      <c r="E734" s="237" t="s">
        <v>19</v>
      </c>
      <c r="F734" s="238" t="s">
        <v>143</v>
      </c>
      <c r="G734" s="236"/>
      <c r="H734" s="239">
        <v>1.5549999999999999</v>
      </c>
      <c r="I734" s="240"/>
      <c r="J734" s="236"/>
      <c r="K734" s="236"/>
      <c r="L734" s="241"/>
      <c r="M734" s="242"/>
      <c r="N734" s="243"/>
      <c r="O734" s="243"/>
      <c r="P734" s="243"/>
      <c r="Q734" s="243"/>
      <c r="R734" s="243"/>
      <c r="S734" s="243"/>
      <c r="T734" s="24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5" t="s">
        <v>141</v>
      </c>
      <c r="AU734" s="245" t="s">
        <v>82</v>
      </c>
      <c r="AV734" s="14" t="s">
        <v>137</v>
      </c>
      <c r="AW734" s="14" t="s">
        <v>4</v>
      </c>
      <c r="AX734" s="14" t="s">
        <v>80</v>
      </c>
      <c r="AY734" s="245" t="s">
        <v>130</v>
      </c>
    </row>
    <row r="735" s="2" customFormat="1" ht="16.5" customHeight="1">
      <c r="A735" s="39"/>
      <c r="B735" s="40"/>
      <c r="C735" s="256" t="s">
        <v>1008</v>
      </c>
      <c r="D735" s="256" t="s">
        <v>218</v>
      </c>
      <c r="E735" s="257" t="s">
        <v>1009</v>
      </c>
      <c r="F735" s="258" t="s">
        <v>1010</v>
      </c>
      <c r="G735" s="259" t="s">
        <v>170</v>
      </c>
      <c r="H735" s="260">
        <v>3.1099999999999999</v>
      </c>
      <c r="I735" s="261"/>
      <c r="J735" s="262">
        <f>ROUND(I735*H735,2)</f>
        <v>0</v>
      </c>
      <c r="K735" s="258" t="s">
        <v>19</v>
      </c>
      <c r="L735" s="263"/>
      <c r="M735" s="264" t="s">
        <v>19</v>
      </c>
      <c r="N735" s="265" t="s">
        <v>43</v>
      </c>
      <c r="O735" s="85"/>
      <c r="P735" s="214">
        <f>O735*H735</f>
        <v>0</v>
      </c>
      <c r="Q735" s="214">
        <v>0.00046000000000000001</v>
      </c>
      <c r="R735" s="214">
        <f>Q735*H735</f>
        <v>0.0014306</v>
      </c>
      <c r="S735" s="214">
        <v>0</v>
      </c>
      <c r="T735" s="215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16" t="s">
        <v>324</v>
      </c>
      <c r="AT735" s="216" t="s">
        <v>218</v>
      </c>
      <c r="AU735" s="216" t="s">
        <v>82</v>
      </c>
      <c r="AY735" s="18" t="s">
        <v>130</v>
      </c>
      <c r="BE735" s="217">
        <f>IF(N735="základní",J735,0)</f>
        <v>0</v>
      </c>
      <c r="BF735" s="217">
        <f>IF(N735="snížená",J735,0)</f>
        <v>0</v>
      </c>
      <c r="BG735" s="217">
        <f>IF(N735="zákl. přenesená",J735,0)</f>
        <v>0</v>
      </c>
      <c r="BH735" s="217">
        <f>IF(N735="sníž. přenesená",J735,0)</f>
        <v>0</v>
      </c>
      <c r="BI735" s="217">
        <f>IF(N735="nulová",J735,0)</f>
        <v>0</v>
      </c>
      <c r="BJ735" s="18" t="s">
        <v>80</v>
      </c>
      <c r="BK735" s="217">
        <f>ROUND(I735*H735,2)</f>
        <v>0</v>
      </c>
      <c r="BL735" s="18" t="s">
        <v>230</v>
      </c>
      <c r="BM735" s="216" t="s">
        <v>1011</v>
      </c>
    </row>
    <row r="736" s="15" customFormat="1">
      <c r="A736" s="15"/>
      <c r="B736" s="246"/>
      <c r="C736" s="247"/>
      <c r="D736" s="225" t="s">
        <v>141</v>
      </c>
      <c r="E736" s="248" t="s">
        <v>19</v>
      </c>
      <c r="F736" s="249" t="s">
        <v>671</v>
      </c>
      <c r="G736" s="247"/>
      <c r="H736" s="248" t="s">
        <v>19</v>
      </c>
      <c r="I736" s="250"/>
      <c r="J736" s="247"/>
      <c r="K736" s="247"/>
      <c r="L736" s="251"/>
      <c r="M736" s="252"/>
      <c r="N736" s="253"/>
      <c r="O736" s="253"/>
      <c r="P736" s="253"/>
      <c r="Q736" s="253"/>
      <c r="R736" s="253"/>
      <c r="S736" s="253"/>
      <c r="T736" s="254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5" t="s">
        <v>141</v>
      </c>
      <c r="AU736" s="255" t="s">
        <v>82</v>
      </c>
      <c r="AV736" s="15" t="s">
        <v>80</v>
      </c>
      <c r="AW736" s="15" t="s">
        <v>34</v>
      </c>
      <c r="AX736" s="15" t="s">
        <v>72</v>
      </c>
      <c r="AY736" s="255" t="s">
        <v>130</v>
      </c>
    </row>
    <row r="737" s="13" customFormat="1">
      <c r="A737" s="13"/>
      <c r="B737" s="223"/>
      <c r="C737" s="224"/>
      <c r="D737" s="225" t="s">
        <v>141</v>
      </c>
      <c r="E737" s="226" t="s">
        <v>19</v>
      </c>
      <c r="F737" s="227" t="s">
        <v>1012</v>
      </c>
      <c r="G737" s="224"/>
      <c r="H737" s="228">
        <v>0.90000000000000002</v>
      </c>
      <c r="I737" s="229"/>
      <c r="J737" s="224"/>
      <c r="K737" s="224"/>
      <c r="L737" s="230"/>
      <c r="M737" s="231"/>
      <c r="N737" s="232"/>
      <c r="O737" s="232"/>
      <c r="P737" s="232"/>
      <c r="Q737" s="232"/>
      <c r="R737" s="232"/>
      <c r="S737" s="232"/>
      <c r="T737" s="23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4" t="s">
        <v>141</v>
      </c>
      <c r="AU737" s="234" t="s">
        <v>82</v>
      </c>
      <c r="AV737" s="13" t="s">
        <v>82</v>
      </c>
      <c r="AW737" s="13" t="s">
        <v>34</v>
      </c>
      <c r="AX737" s="13" t="s">
        <v>72</v>
      </c>
      <c r="AY737" s="234" t="s">
        <v>130</v>
      </c>
    </row>
    <row r="738" s="15" customFormat="1">
      <c r="A738" s="15"/>
      <c r="B738" s="246"/>
      <c r="C738" s="247"/>
      <c r="D738" s="225" t="s">
        <v>141</v>
      </c>
      <c r="E738" s="248" t="s">
        <v>19</v>
      </c>
      <c r="F738" s="249" t="s">
        <v>673</v>
      </c>
      <c r="G738" s="247"/>
      <c r="H738" s="248" t="s">
        <v>19</v>
      </c>
      <c r="I738" s="250"/>
      <c r="J738" s="247"/>
      <c r="K738" s="247"/>
      <c r="L738" s="251"/>
      <c r="M738" s="252"/>
      <c r="N738" s="253"/>
      <c r="O738" s="253"/>
      <c r="P738" s="253"/>
      <c r="Q738" s="253"/>
      <c r="R738" s="253"/>
      <c r="S738" s="253"/>
      <c r="T738" s="254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T738" s="255" t="s">
        <v>141</v>
      </c>
      <c r="AU738" s="255" t="s">
        <v>82</v>
      </c>
      <c r="AV738" s="15" t="s">
        <v>80</v>
      </c>
      <c r="AW738" s="15" t="s">
        <v>34</v>
      </c>
      <c r="AX738" s="15" t="s">
        <v>72</v>
      </c>
      <c r="AY738" s="255" t="s">
        <v>130</v>
      </c>
    </row>
    <row r="739" s="13" customFormat="1">
      <c r="A739" s="13"/>
      <c r="B739" s="223"/>
      <c r="C739" s="224"/>
      <c r="D739" s="225" t="s">
        <v>141</v>
      </c>
      <c r="E739" s="226" t="s">
        <v>19</v>
      </c>
      <c r="F739" s="227" t="s">
        <v>1013</v>
      </c>
      <c r="G739" s="224"/>
      <c r="H739" s="228">
        <v>2</v>
      </c>
      <c r="I739" s="229"/>
      <c r="J739" s="224"/>
      <c r="K739" s="224"/>
      <c r="L739" s="230"/>
      <c r="M739" s="231"/>
      <c r="N739" s="232"/>
      <c r="O739" s="232"/>
      <c r="P739" s="232"/>
      <c r="Q739" s="232"/>
      <c r="R739" s="232"/>
      <c r="S739" s="232"/>
      <c r="T739" s="23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4" t="s">
        <v>141</v>
      </c>
      <c r="AU739" s="234" t="s">
        <v>82</v>
      </c>
      <c r="AV739" s="13" t="s">
        <v>82</v>
      </c>
      <c r="AW739" s="13" t="s">
        <v>34</v>
      </c>
      <c r="AX739" s="13" t="s">
        <v>72</v>
      </c>
      <c r="AY739" s="234" t="s">
        <v>130</v>
      </c>
    </row>
    <row r="740" s="15" customFormat="1">
      <c r="A740" s="15"/>
      <c r="B740" s="246"/>
      <c r="C740" s="247"/>
      <c r="D740" s="225" t="s">
        <v>141</v>
      </c>
      <c r="E740" s="248" t="s">
        <v>19</v>
      </c>
      <c r="F740" s="249" t="s">
        <v>623</v>
      </c>
      <c r="G740" s="247"/>
      <c r="H740" s="248" t="s">
        <v>19</v>
      </c>
      <c r="I740" s="250"/>
      <c r="J740" s="247"/>
      <c r="K740" s="247"/>
      <c r="L740" s="251"/>
      <c r="M740" s="252"/>
      <c r="N740" s="253"/>
      <c r="O740" s="253"/>
      <c r="P740" s="253"/>
      <c r="Q740" s="253"/>
      <c r="R740" s="253"/>
      <c r="S740" s="253"/>
      <c r="T740" s="254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55" t="s">
        <v>141</v>
      </c>
      <c r="AU740" s="255" t="s">
        <v>82</v>
      </c>
      <c r="AV740" s="15" t="s">
        <v>80</v>
      </c>
      <c r="AW740" s="15" t="s">
        <v>34</v>
      </c>
      <c r="AX740" s="15" t="s">
        <v>72</v>
      </c>
      <c r="AY740" s="255" t="s">
        <v>130</v>
      </c>
    </row>
    <row r="741" s="13" customFormat="1">
      <c r="A741" s="13"/>
      <c r="B741" s="223"/>
      <c r="C741" s="224"/>
      <c r="D741" s="225" t="s">
        <v>141</v>
      </c>
      <c r="E741" s="226" t="s">
        <v>19</v>
      </c>
      <c r="F741" s="227" t="s">
        <v>1014</v>
      </c>
      <c r="G741" s="224"/>
      <c r="H741" s="228">
        <v>0.20999999999999999</v>
      </c>
      <c r="I741" s="229"/>
      <c r="J741" s="224"/>
      <c r="K741" s="224"/>
      <c r="L741" s="230"/>
      <c r="M741" s="231"/>
      <c r="N741" s="232"/>
      <c r="O741" s="232"/>
      <c r="P741" s="232"/>
      <c r="Q741" s="232"/>
      <c r="R741" s="232"/>
      <c r="S741" s="232"/>
      <c r="T741" s="23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4" t="s">
        <v>141</v>
      </c>
      <c r="AU741" s="234" t="s">
        <v>82</v>
      </c>
      <c r="AV741" s="13" t="s">
        <v>82</v>
      </c>
      <c r="AW741" s="13" t="s">
        <v>34</v>
      </c>
      <c r="AX741" s="13" t="s">
        <v>72</v>
      </c>
      <c r="AY741" s="234" t="s">
        <v>130</v>
      </c>
    </row>
    <row r="742" s="14" customFormat="1">
      <c r="A742" s="14"/>
      <c r="B742" s="235"/>
      <c r="C742" s="236"/>
      <c r="D742" s="225" t="s">
        <v>141</v>
      </c>
      <c r="E742" s="237" t="s">
        <v>19</v>
      </c>
      <c r="F742" s="238" t="s">
        <v>143</v>
      </c>
      <c r="G742" s="236"/>
      <c r="H742" s="239">
        <v>3.1099999999999999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141</v>
      </c>
      <c r="AU742" s="245" t="s">
        <v>82</v>
      </c>
      <c r="AV742" s="14" t="s">
        <v>137</v>
      </c>
      <c r="AW742" s="14" t="s">
        <v>4</v>
      </c>
      <c r="AX742" s="14" t="s">
        <v>80</v>
      </c>
      <c r="AY742" s="245" t="s">
        <v>130</v>
      </c>
    </row>
    <row r="743" s="2" customFormat="1" ht="24.15" customHeight="1">
      <c r="A743" s="39"/>
      <c r="B743" s="40"/>
      <c r="C743" s="205" t="s">
        <v>1015</v>
      </c>
      <c r="D743" s="205" t="s">
        <v>132</v>
      </c>
      <c r="E743" s="206" t="s">
        <v>1016</v>
      </c>
      <c r="F743" s="207" t="s">
        <v>1017</v>
      </c>
      <c r="G743" s="208" t="s">
        <v>151</v>
      </c>
      <c r="H743" s="209">
        <v>0.089999999999999997</v>
      </c>
      <c r="I743" s="210"/>
      <c r="J743" s="211">
        <f>ROUND(I743*H743,2)</f>
        <v>0</v>
      </c>
      <c r="K743" s="207" t="s">
        <v>136</v>
      </c>
      <c r="L743" s="45"/>
      <c r="M743" s="212" t="s">
        <v>19</v>
      </c>
      <c r="N743" s="213" t="s">
        <v>43</v>
      </c>
      <c r="O743" s="85"/>
      <c r="P743" s="214">
        <f>O743*H743</f>
        <v>0</v>
      </c>
      <c r="Q743" s="214">
        <v>0</v>
      </c>
      <c r="R743" s="214">
        <f>Q743*H743</f>
        <v>0</v>
      </c>
      <c r="S743" s="214">
        <v>0</v>
      </c>
      <c r="T743" s="215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6" t="s">
        <v>230</v>
      </c>
      <c r="AT743" s="216" t="s">
        <v>132</v>
      </c>
      <c r="AU743" s="216" t="s">
        <v>82</v>
      </c>
      <c r="AY743" s="18" t="s">
        <v>130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8" t="s">
        <v>80</v>
      </c>
      <c r="BK743" s="217">
        <f>ROUND(I743*H743,2)</f>
        <v>0</v>
      </c>
      <c r="BL743" s="18" t="s">
        <v>230</v>
      </c>
      <c r="BM743" s="216" t="s">
        <v>1018</v>
      </c>
    </row>
    <row r="744" s="2" customFormat="1">
      <c r="A744" s="39"/>
      <c r="B744" s="40"/>
      <c r="C744" s="41"/>
      <c r="D744" s="218" t="s">
        <v>139</v>
      </c>
      <c r="E744" s="41"/>
      <c r="F744" s="219" t="s">
        <v>1019</v>
      </c>
      <c r="G744" s="41"/>
      <c r="H744" s="41"/>
      <c r="I744" s="220"/>
      <c r="J744" s="41"/>
      <c r="K744" s="41"/>
      <c r="L744" s="45"/>
      <c r="M744" s="221"/>
      <c r="N744" s="222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139</v>
      </c>
      <c r="AU744" s="18" t="s">
        <v>82</v>
      </c>
    </row>
    <row r="745" s="12" customFormat="1" ht="22.8" customHeight="1">
      <c r="A745" s="12"/>
      <c r="B745" s="189"/>
      <c r="C745" s="190"/>
      <c r="D745" s="191" t="s">
        <v>71</v>
      </c>
      <c r="E745" s="203" t="s">
        <v>446</v>
      </c>
      <c r="F745" s="203" t="s">
        <v>447</v>
      </c>
      <c r="G745" s="190"/>
      <c r="H745" s="190"/>
      <c r="I745" s="193"/>
      <c r="J745" s="204">
        <f>BK745</f>
        <v>0</v>
      </c>
      <c r="K745" s="190"/>
      <c r="L745" s="195"/>
      <c r="M745" s="196"/>
      <c r="N745" s="197"/>
      <c r="O745" s="197"/>
      <c r="P745" s="198">
        <f>SUM(P746:P782)</f>
        <v>0</v>
      </c>
      <c r="Q745" s="197"/>
      <c r="R745" s="198">
        <f>SUM(R746:R782)</f>
        <v>0.088676167399999992</v>
      </c>
      <c r="S745" s="197"/>
      <c r="T745" s="199">
        <f>SUM(T746:T782)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00" t="s">
        <v>82</v>
      </c>
      <c r="AT745" s="201" t="s">
        <v>71</v>
      </c>
      <c r="AU745" s="201" t="s">
        <v>80</v>
      </c>
      <c r="AY745" s="200" t="s">
        <v>130</v>
      </c>
      <c r="BK745" s="202">
        <f>SUM(BK746:BK782)</f>
        <v>0</v>
      </c>
    </row>
    <row r="746" s="2" customFormat="1" ht="16.5" customHeight="1">
      <c r="A746" s="39"/>
      <c r="B746" s="40"/>
      <c r="C746" s="205" t="s">
        <v>1020</v>
      </c>
      <c r="D746" s="205" t="s">
        <v>132</v>
      </c>
      <c r="E746" s="206" t="s">
        <v>449</v>
      </c>
      <c r="F746" s="207" t="s">
        <v>450</v>
      </c>
      <c r="G746" s="208" t="s">
        <v>170</v>
      </c>
      <c r="H746" s="209">
        <v>29.699999999999999</v>
      </c>
      <c r="I746" s="210"/>
      <c r="J746" s="211">
        <f>ROUND(I746*H746,2)</f>
        <v>0</v>
      </c>
      <c r="K746" s="207" t="s">
        <v>136</v>
      </c>
      <c r="L746" s="45"/>
      <c r="M746" s="212" t="s">
        <v>19</v>
      </c>
      <c r="N746" s="213" t="s">
        <v>43</v>
      </c>
      <c r="O746" s="85"/>
      <c r="P746" s="214">
        <f>O746*H746</f>
        <v>0</v>
      </c>
      <c r="Q746" s="214">
        <v>0.000109232</v>
      </c>
      <c r="R746" s="214">
        <f>Q746*H746</f>
        <v>0.0032441903999999998</v>
      </c>
      <c r="S746" s="214">
        <v>0</v>
      </c>
      <c r="T746" s="215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16" t="s">
        <v>230</v>
      </c>
      <c r="AT746" s="216" t="s">
        <v>132</v>
      </c>
      <c r="AU746" s="216" t="s">
        <v>82</v>
      </c>
      <c r="AY746" s="18" t="s">
        <v>130</v>
      </c>
      <c r="BE746" s="217">
        <f>IF(N746="základní",J746,0)</f>
        <v>0</v>
      </c>
      <c r="BF746" s="217">
        <f>IF(N746="snížená",J746,0)</f>
        <v>0</v>
      </c>
      <c r="BG746" s="217">
        <f>IF(N746="zákl. přenesená",J746,0)</f>
        <v>0</v>
      </c>
      <c r="BH746" s="217">
        <f>IF(N746="sníž. přenesená",J746,0)</f>
        <v>0</v>
      </c>
      <c r="BI746" s="217">
        <f>IF(N746="nulová",J746,0)</f>
        <v>0</v>
      </c>
      <c r="BJ746" s="18" t="s">
        <v>80</v>
      </c>
      <c r="BK746" s="217">
        <f>ROUND(I746*H746,2)</f>
        <v>0</v>
      </c>
      <c r="BL746" s="18" t="s">
        <v>230</v>
      </c>
      <c r="BM746" s="216" t="s">
        <v>1021</v>
      </c>
    </row>
    <row r="747" s="2" customFormat="1">
      <c r="A747" s="39"/>
      <c r="B747" s="40"/>
      <c r="C747" s="41"/>
      <c r="D747" s="218" t="s">
        <v>139</v>
      </c>
      <c r="E747" s="41"/>
      <c r="F747" s="219" t="s">
        <v>452</v>
      </c>
      <c r="G747" s="41"/>
      <c r="H747" s="41"/>
      <c r="I747" s="220"/>
      <c r="J747" s="41"/>
      <c r="K747" s="41"/>
      <c r="L747" s="45"/>
      <c r="M747" s="221"/>
      <c r="N747" s="222"/>
      <c r="O747" s="85"/>
      <c r="P747" s="85"/>
      <c r="Q747" s="85"/>
      <c r="R747" s="85"/>
      <c r="S747" s="85"/>
      <c r="T747" s="86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139</v>
      </c>
      <c r="AU747" s="18" t="s">
        <v>82</v>
      </c>
    </row>
    <row r="748" s="15" customFormat="1">
      <c r="A748" s="15"/>
      <c r="B748" s="246"/>
      <c r="C748" s="247"/>
      <c r="D748" s="225" t="s">
        <v>141</v>
      </c>
      <c r="E748" s="248" t="s">
        <v>19</v>
      </c>
      <c r="F748" s="249" t="s">
        <v>453</v>
      </c>
      <c r="G748" s="247"/>
      <c r="H748" s="248" t="s">
        <v>19</v>
      </c>
      <c r="I748" s="250"/>
      <c r="J748" s="247"/>
      <c r="K748" s="247"/>
      <c r="L748" s="251"/>
      <c r="M748" s="252"/>
      <c r="N748" s="253"/>
      <c r="O748" s="253"/>
      <c r="P748" s="253"/>
      <c r="Q748" s="253"/>
      <c r="R748" s="253"/>
      <c r="S748" s="253"/>
      <c r="T748" s="25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5" t="s">
        <v>141</v>
      </c>
      <c r="AU748" s="255" t="s">
        <v>82</v>
      </c>
      <c r="AV748" s="15" t="s">
        <v>80</v>
      </c>
      <c r="AW748" s="15" t="s">
        <v>34</v>
      </c>
      <c r="AX748" s="15" t="s">
        <v>72</v>
      </c>
      <c r="AY748" s="255" t="s">
        <v>130</v>
      </c>
    </row>
    <row r="749" s="13" customFormat="1">
      <c r="A749" s="13"/>
      <c r="B749" s="223"/>
      <c r="C749" s="224"/>
      <c r="D749" s="225" t="s">
        <v>141</v>
      </c>
      <c r="E749" s="226" t="s">
        <v>19</v>
      </c>
      <c r="F749" s="227" t="s">
        <v>1022</v>
      </c>
      <c r="G749" s="224"/>
      <c r="H749" s="228">
        <v>8</v>
      </c>
      <c r="I749" s="229"/>
      <c r="J749" s="224"/>
      <c r="K749" s="224"/>
      <c r="L749" s="230"/>
      <c r="M749" s="231"/>
      <c r="N749" s="232"/>
      <c r="O749" s="232"/>
      <c r="P749" s="232"/>
      <c r="Q749" s="232"/>
      <c r="R749" s="232"/>
      <c r="S749" s="232"/>
      <c r="T749" s="23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4" t="s">
        <v>141</v>
      </c>
      <c r="AU749" s="234" t="s">
        <v>82</v>
      </c>
      <c r="AV749" s="13" t="s">
        <v>82</v>
      </c>
      <c r="AW749" s="13" t="s">
        <v>34</v>
      </c>
      <c r="AX749" s="13" t="s">
        <v>72</v>
      </c>
      <c r="AY749" s="234" t="s">
        <v>130</v>
      </c>
    </row>
    <row r="750" s="15" customFormat="1">
      <c r="A750" s="15"/>
      <c r="B750" s="246"/>
      <c r="C750" s="247"/>
      <c r="D750" s="225" t="s">
        <v>141</v>
      </c>
      <c r="E750" s="248" t="s">
        <v>19</v>
      </c>
      <c r="F750" s="249" t="s">
        <v>671</v>
      </c>
      <c r="G750" s="247"/>
      <c r="H750" s="248" t="s">
        <v>19</v>
      </c>
      <c r="I750" s="250"/>
      <c r="J750" s="247"/>
      <c r="K750" s="247"/>
      <c r="L750" s="251"/>
      <c r="M750" s="252"/>
      <c r="N750" s="253"/>
      <c r="O750" s="253"/>
      <c r="P750" s="253"/>
      <c r="Q750" s="253"/>
      <c r="R750" s="253"/>
      <c r="S750" s="253"/>
      <c r="T750" s="254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5" t="s">
        <v>141</v>
      </c>
      <c r="AU750" s="255" t="s">
        <v>82</v>
      </c>
      <c r="AV750" s="15" t="s">
        <v>80</v>
      </c>
      <c r="AW750" s="15" t="s">
        <v>34</v>
      </c>
      <c r="AX750" s="15" t="s">
        <v>72</v>
      </c>
      <c r="AY750" s="255" t="s">
        <v>130</v>
      </c>
    </row>
    <row r="751" s="13" customFormat="1">
      <c r="A751" s="13"/>
      <c r="B751" s="223"/>
      <c r="C751" s="224"/>
      <c r="D751" s="225" t="s">
        <v>141</v>
      </c>
      <c r="E751" s="226" t="s">
        <v>19</v>
      </c>
      <c r="F751" s="227" t="s">
        <v>1023</v>
      </c>
      <c r="G751" s="224"/>
      <c r="H751" s="228">
        <v>1.8</v>
      </c>
      <c r="I751" s="229"/>
      <c r="J751" s="224"/>
      <c r="K751" s="224"/>
      <c r="L751" s="230"/>
      <c r="M751" s="231"/>
      <c r="N751" s="232"/>
      <c r="O751" s="232"/>
      <c r="P751" s="232"/>
      <c r="Q751" s="232"/>
      <c r="R751" s="232"/>
      <c r="S751" s="232"/>
      <c r="T751" s="23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4" t="s">
        <v>141</v>
      </c>
      <c r="AU751" s="234" t="s">
        <v>82</v>
      </c>
      <c r="AV751" s="13" t="s">
        <v>82</v>
      </c>
      <c r="AW751" s="13" t="s">
        <v>34</v>
      </c>
      <c r="AX751" s="13" t="s">
        <v>72</v>
      </c>
      <c r="AY751" s="234" t="s">
        <v>130</v>
      </c>
    </row>
    <row r="752" s="15" customFormat="1">
      <c r="A752" s="15"/>
      <c r="B752" s="246"/>
      <c r="C752" s="247"/>
      <c r="D752" s="225" t="s">
        <v>141</v>
      </c>
      <c r="E752" s="248" t="s">
        <v>19</v>
      </c>
      <c r="F752" s="249" t="s">
        <v>673</v>
      </c>
      <c r="G752" s="247"/>
      <c r="H752" s="248" t="s">
        <v>19</v>
      </c>
      <c r="I752" s="250"/>
      <c r="J752" s="247"/>
      <c r="K752" s="247"/>
      <c r="L752" s="251"/>
      <c r="M752" s="252"/>
      <c r="N752" s="253"/>
      <c r="O752" s="253"/>
      <c r="P752" s="253"/>
      <c r="Q752" s="253"/>
      <c r="R752" s="253"/>
      <c r="S752" s="253"/>
      <c r="T752" s="254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5" t="s">
        <v>141</v>
      </c>
      <c r="AU752" s="255" t="s">
        <v>82</v>
      </c>
      <c r="AV752" s="15" t="s">
        <v>80</v>
      </c>
      <c r="AW752" s="15" t="s">
        <v>34</v>
      </c>
      <c r="AX752" s="15" t="s">
        <v>72</v>
      </c>
      <c r="AY752" s="255" t="s">
        <v>130</v>
      </c>
    </row>
    <row r="753" s="13" customFormat="1">
      <c r="A753" s="13"/>
      <c r="B753" s="223"/>
      <c r="C753" s="224"/>
      <c r="D753" s="225" t="s">
        <v>141</v>
      </c>
      <c r="E753" s="226" t="s">
        <v>19</v>
      </c>
      <c r="F753" s="227" t="s">
        <v>1024</v>
      </c>
      <c r="G753" s="224"/>
      <c r="H753" s="228">
        <v>4</v>
      </c>
      <c r="I753" s="229"/>
      <c r="J753" s="224"/>
      <c r="K753" s="224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141</v>
      </c>
      <c r="AU753" s="234" t="s">
        <v>82</v>
      </c>
      <c r="AV753" s="13" t="s">
        <v>82</v>
      </c>
      <c r="AW753" s="13" t="s">
        <v>34</v>
      </c>
      <c r="AX753" s="13" t="s">
        <v>72</v>
      </c>
      <c r="AY753" s="234" t="s">
        <v>130</v>
      </c>
    </row>
    <row r="754" s="15" customFormat="1">
      <c r="A754" s="15"/>
      <c r="B754" s="246"/>
      <c r="C754" s="247"/>
      <c r="D754" s="225" t="s">
        <v>141</v>
      </c>
      <c r="E754" s="248" t="s">
        <v>19</v>
      </c>
      <c r="F754" s="249" t="s">
        <v>623</v>
      </c>
      <c r="G754" s="247"/>
      <c r="H754" s="248" t="s">
        <v>19</v>
      </c>
      <c r="I754" s="250"/>
      <c r="J754" s="247"/>
      <c r="K754" s="247"/>
      <c r="L754" s="251"/>
      <c r="M754" s="252"/>
      <c r="N754" s="253"/>
      <c r="O754" s="253"/>
      <c r="P754" s="253"/>
      <c r="Q754" s="253"/>
      <c r="R754" s="253"/>
      <c r="S754" s="253"/>
      <c r="T754" s="254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5" t="s">
        <v>141</v>
      </c>
      <c r="AU754" s="255" t="s">
        <v>82</v>
      </c>
      <c r="AV754" s="15" t="s">
        <v>80</v>
      </c>
      <c r="AW754" s="15" t="s">
        <v>34</v>
      </c>
      <c r="AX754" s="15" t="s">
        <v>72</v>
      </c>
      <c r="AY754" s="255" t="s">
        <v>130</v>
      </c>
    </row>
    <row r="755" s="13" customFormat="1">
      <c r="A755" s="13"/>
      <c r="B755" s="223"/>
      <c r="C755" s="224"/>
      <c r="D755" s="225" t="s">
        <v>141</v>
      </c>
      <c r="E755" s="226" t="s">
        <v>19</v>
      </c>
      <c r="F755" s="227" t="s">
        <v>1025</v>
      </c>
      <c r="G755" s="224"/>
      <c r="H755" s="228">
        <v>0.41999999999999998</v>
      </c>
      <c r="I755" s="229"/>
      <c r="J755" s="224"/>
      <c r="K755" s="224"/>
      <c r="L755" s="230"/>
      <c r="M755" s="231"/>
      <c r="N755" s="232"/>
      <c r="O755" s="232"/>
      <c r="P755" s="232"/>
      <c r="Q755" s="232"/>
      <c r="R755" s="232"/>
      <c r="S755" s="232"/>
      <c r="T755" s="23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4" t="s">
        <v>141</v>
      </c>
      <c r="AU755" s="234" t="s">
        <v>82</v>
      </c>
      <c r="AV755" s="13" t="s">
        <v>82</v>
      </c>
      <c r="AW755" s="13" t="s">
        <v>34</v>
      </c>
      <c r="AX755" s="13" t="s">
        <v>72</v>
      </c>
      <c r="AY755" s="234" t="s">
        <v>130</v>
      </c>
    </row>
    <row r="756" s="15" customFormat="1">
      <c r="A756" s="15"/>
      <c r="B756" s="246"/>
      <c r="C756" s="247"/>
      <c r="D756" s="225" t="s">
        <v>141</v>
      </c>
      <c r="E756" s="248" t="s">
        <v>19</v>
      </c>
      <c r="F756" s="249" t="s">
        <v>625</v>
      </c>
      <c r="G756" s="247"/>
      <c r="H756" s="248" t="s">
        <v>19</v>
      </c>
      <c r="I756" s="250"/>
      <c r="J756" s="247"/>
      <c r="K756" s="247"/>
      <c r="L756" s="251"/>
      <c r="M756" s="252"/>
      <c r="N756" s="253"/>
      <c r="O756" s="253"/>
      <c r="P756" s="253"/>
      <c r="Q756" s="253"/>
      <c r="R756" s="253"/>
      <c r="S756" s="253"/>
      <c r="T756" s="254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55" t="s">
        <v>141</v>
      </c>
      <c r="AU756" s="255" t="s">
        <v>82</v>
      </c>
      <c r="AV756" s="15" t="s">
        <v>80</v>
      </c>
      <c r="AW756" s="15" t="s">
        <v>34</v>
      </c>
      <c r="AX756" s="15" t="s">
        <v>72</v>
      </c>
      <c r="AY756" s="255" t="s">
        <v>130</v>
      </c>
    </row>
    <row r="757" s="13" customFormat="1">
      <c r="A757" s="13"/>
      <c r="B757" s="223"/>
      <c r="C757" s="224"/>
      <c r="D757" s="225" t="s">
        <v>141</v>
      </c>
      <c r="E757" s="226" t="s">
        <v>19</v>
      </c>
      <c r="F757" s="227" t="s">
        <v>1026</v>
      </c>
      <c r="G757" s="224"/>
      <c r="H757" s="228">
        <v>0.47999999999999998</v>
      </c>
      <c r="I757" s="229"/>
      <c r="J757" s="224"/>
      <c r="K757" s="224"/>
      <c r="L757" s="230"/>
      <c r="M757" s="231"/>
      <c r="N757" s="232"/>
      <c r="O757" s="232"/>
      <c r="P757" s="232"/>
      <c r="Q757" s="232"/>
      <c r="R757" s="232"/>
      <c r="S757" s="232"/>
      <c r="T757" s="23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4" t="s">
        <v>141</v>
      </c>
      <c r="AU757" s="234" t="s">
        <v>82</v>
      </c>
      <c r="AV757" s="13" t="s">
        <v>82</v>
      </c>
      <c r="AW757" s="13" t="s">
        <v>34</v>
      </c>
      <c r="AX757" s="13" t="s">
        <v>72</v>
      </c>
      <c r="AY757" s="234" t="s">
        <v>130</v>
      </c>
    </row>
    <row r="758" s="15" customFormat="1">
      <c r="A758" s="15"/>
      <c r="B758" s="246"/>
      <c r="C758" s="247"/>
      <c r="D758" s="225" t="s">
        <v>141</v>
      </c>
      <c r="E758" s="248" t="s">
        <v>19</v>
      </c>
      <c r="F758" s="249" t="s">
        <v>455</v>
      </c>
      <c r="G758" s="247"/>
      <c r="H758" s="248" t="s">
        <v>19</v>
      </c>
      <c r="I758" s="250"/>
      <c r="J758" s="247"/>
      <c r="K758" s="247"/>
      <c r="L758" s="251"/>
      <c r="M758" s="252"/>
      <c r="N758" s="253"/>
      <c r="O758" s="253"/>
      <c r="P758" s="253"/>
      <c r="Q758" s="253"/>
      <c r="R758" s="253"/>
      <c r="S758" s="253"/>
      <c r="T758" s="254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55" t="s">
        <v>141</v>
      </c>
      <c r="AU758" s="255" t="s">
        <v>82</v>
      </c>
      <c r="AV758" s="15" t="s">
        <v>80</v>
      </c>
      <c r="AW758" s="15" t="s">
        <v>34</v>
      </c>
      <c r="AX758" s="15" t="s">
        <v>72</v>
      </c>
      <c r="AY758" s="255" t="s">
        <v>130</v>
      </c>
    </row>
    <row r="759" s="13" customFormat="1">
      <c r="A759" s="13"/>
      <c r="B759" s="223"/>
      <c r="C759" s="224"/>
      <c r="D759" s="225" t="s">
        <v>141</v>
      </c>
      <c r="E759" s="226" t="s">
        <v>19</v>
      </c>
      <c r="F759" s="227" t="s">
        <v>1027</v>
      </c>
      <c r="G759" s="224"/>
      <c r="H759" s="228">
        <v>15</v>
      </c>
      <c r="I759" s="229"/>
      <c r="J759" s="224"/>
      <c r="K759" s="224"/>
      <c r="L759" s="230"/>
      <c r="M759" s="231"/>
      <c r="N759" s="232"/>
      <c r="O759" s="232"/>
      <c r="P759" s="232"/>
      <c r="Q759" s="232"/>
      <c r="R759" s="232"/>
      <c r="S759" s="232"/>
      <c r="T759" s="23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4" t="s">
        <v>141</v>
      </c>
      <c r="AU759" s="234" t="s">
        <v>82</v>
      </c>
      <c r="AV759" s="13" t="s">
        <v>82</v>
      </c>
      <c r="AW759" s="13" t="s">
        <v>34</v>
      </c>
      <c r="AX759" s="13" t="s">
        <v>72</v>
      </c>
      <c r="AY759" s="234" t="s">
        <v>130</v>
      </c>
    </row>
    <row r="760" s="14" customFormat="1">
      <c r="A760" s="14"/>
      <c r="B760" s="235"/>
      <c r="C760" s="236"/>
      <c r="D760" s="225" t="s">
        <v>141</v>
      </c>
      <c r="E760" s="237" t="s">
        <v>19</v>
      </c>
      <c r="F760" s="238" t="s">
        <v>143</v>
      </c>
      <c r="G760" s="236"/>
      <c r="H760" s="239">
        <v>29.700000000000003</v>
      </c>
      <c r="I760" s="240"/>
      <c r="J760" s="236"/>
      <c r="K760" s="236"/>
      <c r="L760" s="241"/>
      <c r="M760" s="242"/>
      <c r="N760" s="243"/>
      <c r="O760" s="243"/>
      <c r="P760" s="243"/>
      <c r="Q760" s="243"/>
      <c r="R760" s="243"/>
      <c r="S760" s="243"/>
      <c r="T760" s="24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5" t="s">
        <v>141</v>
      </c>
      <c r="AU760" s="245" t="s">
        <v>82</v>
      </c>
      <c r="AV760" s="14" t="s">
        <v>137</v>
      </c>
      <c r="AW760" s="14" t="s">
        <v>4</v>
      </c>
      <c r="AX760" s="14" t="s">
        <v>80</v>
      </c>
      <c r="AY760" s="245" t="s">
        <v>130</v>
      </c>
    </row>
    <row r="761" s="2" customFormat="1" ht="16.5" customHeight="1">
      <c r="A761" s="39"/>
      <c r="B761" s="40"/>
      <c r="C761" s="205" t="s">
        <v>1028</v>
      </c>
      <c r="D761" s="205" t="s">
        <v>132</v>
      </c>
      <c r="E761" s="206" t="s">
        <v>458</v>
      </c>
      <c r="F761" s="207" t="s">
        <v>459</v>
      </c>
      <c r="G761" s="208" t="s">
        <v>170</v>
      </c>
      <c r="H761" s="209">
        <v>29.699999999999999</v>
      </c>
      <c r="I761" s="210"/>
      <c r="J761" s="211">
        <f>ROUND(I761*H761,2)</f>
        <v>0</v>
      </c>
      <c r="K761" s="207" t="s">
        <v>136</v>
      </c>
      <c r="L761" s="45"/>
      <c r="M761" s="212" t="s">
        <v>19</v>
      </c>
      <c r="N761" s="213" t="s">
        <v>43</v>
      </c>
      <c r="O761" s="85"/>
      <c r="P761" s="214">
        <f>O761*H761</f>
        <v>0</v>
      </c>
      <c r="Q761" s="214">
        <v>0.000135</v>
      </c>
      <c r="R761" s="214">
        <f>Q761*H761</f>
        <v>0.0040095</v>
      </c>
      <c r="S761" s="214">
        <v>0</v>
      </c>
      <c r="T761" s="215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16" t="s">
        <v>230</v>
      </c>
      <c r="AT761" s="216" t="s">
        <v>132</v>
      </c>
      <c r="AU761" s="216" t="s">
        <v>82</v>
      </c>
      <c r="AY761" s="18" t="s">
        <v>130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8" t="s">
        <v>80</v>
      </c>
      <c r="BK761" s="217">
        <f>ROUND(I761*H761,2)</f>
        <v>0</v>
      </c>
      <c r="BL761" s="18" t="s">
        <v>230</v>
      </c>
      <c r="BM761" s="216" t="s">
        <v>1029</v>
      </c>
    </row>
    <row r="762" s="2" customFormat="1">
      <c r="A762" s="39"/>
      <c r="B762" s="40"/>
      <c r="C762" s="41"/>
      <c r="D762" s="218" t="s">
        <v>139</v>
      </c>
      <c r="E762" s="41"/>
      <c r="F762" s="219" t="s">
        <v>461</v>
      </c>
      <c r="G762" s="41"/>
      <c r="H762" s="41"/>
      <c r="I762" s="220"/>
      <c r="J762" s="41"/>
      <c r="K762" s="41"/>
      <c r="L762" s="45"/>
      <c r="M762" s="221"/>
      <c r="N762" s="222"/>
      <c r="O762" s="85"/>
      <c r="P762" s="85"/>
      <c r="Q762" s="85"/>
      <c r="R762" s="85"/>
      <c r="S762" s="85"/>
      <c r="T762" s="86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139</v>
      </c>
      <c r="AU762" s="18" t="s">
        <v>82</v>
      </c>
    </row>
    <row r="763" s="2" customFormat="1" ht="16.5" customHeight="1">
      <c r="A763" s="39"/>
      <c r="B763" s="40"/>
      <c r="C763" s="205" t="s">
        <v>1030</v>
      </c>
      <c r="D763" s="205" t="s">
        <v>132</v>
      </c>
      <c r="E763" s="206" t="s">
        <v>463</v>
      </c>
      <c r="F763" s="207" t="s">
        <v>464</v>
      </c>
      <c r="G763" s="208" t="s">
        <v>170</v>
      </c>
      <c r="H763" s="209">
        <v>29.699999999999999</v>
      </c>
      <c r="I763" s="210"/>
      <c r="J763" s="211">
        <f>ROUND(I763*H763,2)</f>
        <v>0</v>
      </c>
      <c r="K763" s="207" t="s">
        <v>136</v>
      </c>
      <c r="L763" s="45"/>
      <c r="M763" s="212" t="s">
        <v>19</v>
      </c>
      <c r="N763" s="213" t="s">
        <v>43</v>
      </c>
      <c r="O763" s="85"/>
      <c r="P763" s="214">
        <f>O763*H763</f>
        <v>0</v>
      </c>
      <c r="Q763" s="214">
        <v>0.00012305000000000001</v>
      </c>
      <c r="R763" s="214">
        <f>Q763*H763</f>
        <v>0.0036545850000000001</v>
      </c>
      <c r="S763" s="214">
        <v>0</v>
      </c>
      <c r="T763" s="215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16" t="s">
        <v>230</v>
      </c>
      <c r="AT763" s="216" t="s">
        <v>132</v>
      </c>
      <c r="AU763" s="216" t="s">
        <v>82</v>
      </c>
      <c r="AY763" s="18" t="s">
        <v>130</v>
      </c>
      <c r="BE763" s="217">
        <f>IF(N763="základní",J763,0)</f>
        <v>0</v>
      </c>
      <c r="BF763" s="217">
        <f>IF(N763="snížená",J763,0)</f>
        <v>0</v>
      </c>
      <c r="BG763" s="217">
        <f>IF(N763="zákl. přenesená",J763,0)</f>
        <v>0</v>
      </c>
      <c r="BH763" s="217">
        <f>IF(N763="sníž. přenesená",J763,0)</f>
        <v>0</v>
      </c>
      <c r="BI763" s="217">
        <f>IF(N763="nulová",J763,0)</f>
        <v>0</v>
      </c>
      <c r="BJ763" s="18" t="s">
        <v>80</v>
      </c>
      <c r="BK763" s="217">
        <f>ROUND(I763*H763,2)</f>
        <v>0</v>
      </c>
      <c r="BL763" s="18" t="s">
        <v>230</v>
      </c>
      <c r="BM763" s="216" t="s">
        <v>1031</v>
      </c>
    </row>
    <row r="764" s="2" customFormat="1">
      <c r="A764" s="39"/>
      <c r="B764" s="40"/>
      <c r="C764" s="41"/>
      <c r="D764" s="218" t="s">
        <v>139</v>
      </c>
      <c r="E764" s="41"/>
      <c r="F764" s="219" t="s">
        <v>466</v>
      </c>
      <c r="G764" s="41"/>
      <c r="H764" s="41"/>
      <c r="I764" s="220"/>
      <c r="J764" s="41"/>
      <c r="K764" s="41"/>
      <c r="L764" s="45"/>
      <c r="M764" s="221"/>
      <c r="N764" s="222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139</v>
      </c>
      <c r="AU764" s="18" t="s">
        <v>82</v>
      </c>
    </row>
    <row r="765" s="2" customFormat="1" ht="24.15" customHeight="1">
      <c r="A765" s="39"/>
      <c r="B765" s="40"/>
      <c r="C765" s="205" t="s">
        <v>1032</v>
      </c>
      <c r="D765" s="205" t="s">
        <v>132</v>
      </c>
      <c r="E765" s="206" t="s">
        <v>1033</v>
      </c>
      <c r="F765" s="207" t="s">
        <v>1034</v>
      </c>
      <c r="G765" s="208" t="s">
        <v>170</v>
      </c>
      <c r="H765" s="209">
        <v>9.9079999999999995</v>
      </c>
      <c r="I765" s="210"/>
      <c r="J765" s="211">
        <f>ROUND(I765*H765,2)</f>
        <v>0</v>
      </c>
      <c r="K765" s="207" t="s">
        <v>136</v>
      </c>
      <c r="L765" s="45"/>
      <c r="M765" s="212" t="s">
        <v>19</v>
      </c>
      <c r="N765" s="213" t="s">
        <v>43</v>
      </c>
      <c r="O765" s="85"/>
      <c r="P765" s="214">
        <f>O765*H765</f>
        <v>0</v>
      </c>
      <c r="Q765" s="214">
        <v>0.000166</v>
      </c>
      <c r="R765" s="214">
        <f>Q765*H765</f>
        <v>0.0016447279999999998</v>
      </c>
      <c r="S765" s="214">
        <v>0</v>
      </c>
      <c r="T765" s="215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6" t="s">
        <v>230</v>
      </c>
      <c r="AT765" s="216" t="s">
        <v>132</v>
      </c>
      <c r="AU765" s="216" t="s">
        <v>82</v>
      </c>
      <c r="AY765" s="18" t="s">
        <v>130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8" t="s">
        <v>80</v>
      </c>
      <c r="BK765" s="217">
        <f>ROUND(I765*H765,2)</f>
        <v>0</v>
      </c>
      <c r="BL765" s="18" t="s">
        <v>230</v>
      </c>
      <c r="BM765" s="216" t="s">
        <v>1035</v>
      </c>
    </row>
    <row r="766" s="2" customFormat="1">
      <c r="A766" s="39"/>
      <c r="B766" s="40"/>
      <c r="C766" s="41"/>
      <c r="D766" s="218" t="s">
        <v>139</v>
      </c>
      <c r="E766" s="41"/>
      <c r="F766" s="219" t="s">
        <v>1036</v>
      </c>
      <c r="G766" s="41"/>
      <c r="H766" s="41"/>
      <c r="I766" s="220"/>
      <c r="J766" s="41"/>
      <c r="K766" s="41"/>
      <c r="L766" s="45"/>
      <c r="M766" s="221"/>
      <c r="N766" s="222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139</v>
      </c>
      <c r="AU766" s="18" t="s">
        <v>82</v>
      </c>
    </row>
    <row r="767" s="2" customFormat="1">
      <c r="A767" s="39"/>
      <c r="B767" s="40"/>
      <c r="C767" s="41"/>
      <c r="D767" s="225" t="s">
        <v>275</v>
      </c>
      <c r="E767" s="41"/>
      <c r="F767" s="266" t="s">
        <v>1037</v>
      </c>
      <c r="G767" s="41"/>
      <c r="H767" s="41"/>
      <c r="I767" s="220"/>
      <c r="J767" s="41"/>
      <c r="K767" s="41"/>
      <c r="L767" s="45"/>
      <c r="M767" s="221"/>
      <c r="N767" s="222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275</v>
      </c>
      <c r="AU767" s="18" t="s">
        <v>82</v>
      </c>
    </row>
    <row r="768" s="15" customFormat="1">
      <c r="A768" s="15"/>
      <c r="B768" s="246"/>
      <c r="C768" s="247"/>
      <c r="D768" s="225" t="s">
        <v>141</v>
      </c>
      <c r="E768" s="248" t="s">
        <v>19</v>
      </c>
      <c r="F768" s="249" t="s">
        <v>669</v>
      </c>
      <c r="G768" s="247"/>
      <c r="H768" s="248" t="s">
        <v>19</v>
      </c>
      <c r="I768" s="250"/>
      <c r="J768" s="247"/>
      <c r="K768" s="247"/>
      <c r="L768" s="251"/>
      <c r="M768" s="252"/>
      <c r="N768" s="253"/>
      <c r="O768" s="253"/>
      <c r="P768" s="253"/>
      <c r="Q768" s="253"/>
      <c r="R768" s="253"/>
      <c r="S768" s="253"/>
      <c r="T768" s="254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55" t="s">
        <v>141</v>
      </c>
      <c r="AU768" s="255" t="s">
        <v>82</v>
      </c>
      <c r="AV768" s="15" t="s">
        <v>80</v>
      </c>
      <c r="AW768" s="15" t="s">
        <v>34</v>
      </c>
      <c r="AX768" s="15" t="s">
        <v>72</v>
      </c>
      <c r="AY768" s="255" t="s">
        <v>130</v>
      </c>
    </row>
    <row r="769" s="13" customFormat="1">
      <c r="A769" s="13"/>
      <c r="B769" s="223"/>
      <c r="C769" s="224"/>
      <c r="D769" s="225" t="s">
        <v>141</v>
      </c>
      <c r="E769" s="226" t="s">
        <v>19</v>
      </c>
      <c r="F769" s="227" t="s">
        <v>670</v>
      </c>
      <c r="G769" s="224"/>
      <c r="H769" s="228">
        <v>4.4450000000000003</v>
      </c>
      <c r="I769" s="229"/>
      <c r="J769" s="224"/>
      <c r="K769" s="224"/>
      <c r="L769" s="230"/>
      <c r="M769" s="231"/>
      <c r="N769" s="232"/>
      <c r="O769" s="232"/>
      <c r="P769" s="232"/>
      <c r="Q769" s="232"/>
      <c r="R769" s="232"/>
      <c r="S769" s="232"/>
      <c r="T769" s="23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4" t="s">
        <v>141</v>
      </c>
      <c r="AU769" s="234" t="s">
        <v>82</v>
      </c>
      <c r="AV769" s="13" t="s">
        <v>82</v>
      </c>
      <c r="AW769" s="13" t="s">
        <v>34</v>
      </c>
      <c r="AX769" s="13" t="s">
        <v>72</v>
      </c>
      <c r="AY769" s="234" t="s">
        <v>130</v>
      </c>
    </row>
    <row r="770" s="15" customFormat="1">
      <c r="A770" s="15"/>
      <c r="B770" s="246"/>
      <c r="C770" s="247"/>
      <c r="D770" s="225" t="s">
        <v>141</v>
      </c>
      <c r="E770" s="248" t="s">
        <v>19</v>
      </c>
      <c r="F770" s="249" t="s">
        <v>676</v>
      </c>
      <c r="G770" s="247"/>
      <c r="H770" s="248" t="s">
        <v>19</v>
      </c>
      <c r="I770" s="250"/>
      <c r="J770" s="247"/>
      <c r="K770" s="247"/>
      <c r="L770" s="251"/>
      <c r="M770" s="252"/>
      <c r="N770" s="253"/>
      <c r="O770" s="253"/>
      <c r="P770" s="253"/>
      <c r="Q770" s="253"/>
      <c r="R770" s="253"/>
      <c r="S770" s="253"/>
      <c r="T770" s="25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55" t="s">
        <v>141</v>
      </c>
      <c r="AU770" s="255" t="s">
        <v>82</v>
      </c>
      <c r="AV770" s="15" t="s">
        <v>80</v>
      </c>
      <c r="AW770" s="15" t="s">
        <v>34</v>
      </c>
      <c r="AX770" s="15" t="s">
        <v>72</v>
      </c>
      <c r="AY770" s="255" t="s">
        <v>130</v>
      </c>
    </row>
    <row r="771" s="13" customFormat="1">
      <c r="A771" s="13"/>
      <c r="B771" s="223"/>
      <c r="C771" s="224"/>
      <c r="D771" s="225" t="s">
        <v>141</v>
      </c>
      <c r="E771" s="226" t="s">
        <v>19</v>
      </c>
      <c r="F771" s="227" t="s">
        <v>677</v>
      </c>
      <c r="G771" s="224"/>
      <c r="H771" s="228">
        <v>3.6680000000000001</v>
      </c>
      <c r="I771" s="229"/>
      <c r="J771" s="224"/>
      <c r="K771" s="224"/>
      <c r="L771" s="230"/>
      <c r="M771" s="231"/>
      <c r="N771" s="232"/>
      <c r="O771" s="232"/>
      <c r="P771" s="232"/>
      <c r="Q771" s="232"/>
      <c r="R771" s="232"/>
      <c r="S771" s="232"/>
      <c r="T771" s="23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4" t="s">
        <v>141</v>
      </c>
      <c r="AU771" s="234" t="s">
        <v>82</v>
      </c>
      <c r="AV771" s="13" t="s">
        <v>82</v>
      </c>
      <c r="AW771" s="13" t="s">
        <v>34</v>
      </c>
      <c r="AX771" s="13" t="s">
        <v>72</v>
      </c>
      <c r="AY771" s="234" t="s">
        <v>130</v>
      </c>
    </row>
    <row r="772" s="15" customFormat="1">
      <c r="A772" s="15"/>
      <c r="B772" s="246"/>
      <c r="C772" s="247"/>
      <c r="D772" s="225" t="s">
        <v>141</v>
      </c>
      <c r="E772" s="248" t="s">
        <v>19</v>
      </c>
      <c r="F772" s="249" t="s">
        <v>678</v>
      </c>
      <c r="G772" s="247"/>
      <c r="H772" s="248" t="s">
        <v>19</v>
      </c>
      <c r="I772" s="250"/>
      <c r="J772" s="247"/>
      <c r="K772" s="247"/>
      <c r="L772" s="251"/>
      <c r="M772" s="252"/>
      <c r="N772" s="253"/>
      <c r="O772" s="253"/>
      <c r="P772" s="253"/>
      <c r="Q772" s="253"/>
      <c r="R772" s="253"/>
      <c r="S772" s="253"/>
      <c r="T772" s="254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55" t="s">
        <v>141</v>
      </c>
      <c r="AU772" s="255" t="s">
        <v>82</v>
      </c>
      <c r="AV772" s="15" t="s">
        <v>80</v>
      </c>
      <c r="AW772" s="15" t="s">
        <v>34</v>
      </c>
      <c r="AX772" s="15" t="s">
        <v>72</v>
      </c>
      <c r="AY772" s="255" t="s">
        <v>130</v>
      </c>
    </row>
    <row r="773" s="13" customFormat="1">
      <c r="A773" s="13"/>
      <c r="B773" s="223"/>
      <c r="C773" s="224"/>
      <c r="D773" s="225" t="s">
        <v>141</v>
      </c>
      <c r="E773" s="226" t="s">
        <v>19</v>
      </c>
      <c r="F773" s="227" t="s">
        <v>679</v>
      </c>
      <c r="G773" s="224"/>
      <c r="H773" s="228">
        <v>1.7949999999999999</v>
      </c>
      <c r="I773" s="229"/>
      <c r="J773" s="224"/>
      <c r="K773" s="224"/>
      <c r="L773" s="230"/>
      <c r="M773" s="231"/>
      <c r="N773" s="232"/>
      <c r="O773" s="232"/>
      <c r="P773" s="232"/>
      <c r="Q773" s="232"/>
      <c r="R773" s="232"/>
      <c r="S773" s="232"/>
      <c r="T773" s="23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4" t="s">
        <v>141</v>
      </c>
      <c r="AU773" s="234" t="s">
        <v>82</v>
      </c>
      <c r="AV773" s="13" t="s">
        <v>82</v>
      </c>
      <c r="AW773" s="13" t="s">
        <v>34</v>
      </c>
      <c r="AX773" s="13" t="s">
        <v>72</v>
      </c>
      <c r="AY773" s="234" t="s">
        <v>130</v>
      </c>
    </row>
    <row r="774" s="14" customFormat="1">
      <c r="A774" s="14"/>
      <c r="B774" s="235"/>
      <c r="C774" s="236"/>
      <c r="D774" s="225" t="s">
        <v>141</v>
      </c>
      <c r="E774" s="237" t="s">
        <v>19</v>
      </c>
      <c r="F774" s="238" t="s">
        <v>143</v>
      </c>
      <c r="G774" s="236"/>
      <c r="H774" s="239">
        <v>9.9079999999999995</v>
      </c>
      <c r="I774" s="240"/>
      <c r="J774" s="236"/>
      <c r="K774" s="236"/>
      <c r="L774" s="241"/>
      <c r="M774" s="242"/>
      <c r="N774" s="243"/>
      <c r="O774" s="243"/>
      <c r="P774" s="243"/>
      <c r="Q774" s="243"/>
      <c r="R774" s="243"/>
      <c r="S774" s="243"/>
      <c r="T774" s="244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5" t="s">
        <v>141</v>
      </c>
      <c r="AU774" s="245" t="s">
        <v>82</v>
      </c>
      <c r="AV774" s="14" t="s">
        <v>137</v>
      </c>
      <c r="AW774" s="14" t="s">
        <v>4</v>
      </c>
      <c r="AX774" s="14" t="s">
        <v>80</v>
      </c>
      <c r="AY774" s="245" t="s">
        <v>130</v>
      </c>
    </row>
    <row r="775" s="2" customFormat="1" ht="21.75" customHeight="1">
      <c r="A775" s="39"/>
      <c r="B775" s="40"/>
      <c r="C775" s="205" t="s">
        <v>1038</v>
      </c>
      <c r="D775" s="205" t="s">
        <v>132</v>
      </c>
      <c r="E775" s="206" t="s">
        <v>1039</v>
      </c>
      <c r="F775" s="207" t="s">
        <v>1040</v>
      </c>
      <c r="G775" s="208" t="s">
        <v>170</v>
      </c>
      <c r="H775" s="209">
        <v>9.9079999999999995</v>
      </c>
      <c r="I775" s="210"/>
      <c r="J775" s="211">
        <f>ROUND(I775*H775,2)</f>
        <v>0</v>
      </c>
      <c r="K775" s="207" t="s">
        <v>136</v>
      </c>
      <c r="L775" s="45"/>
      <c r="M775" s="212" t="s">
        <v>19</v>
      </c>
      <c r="N775" s="213" t="s">
        <v>43</v>
      </c>
      <c r="O775" s="85"/>
      <c r="P775" s="214">
        <f>O775*H775</f>
        <v>0</v>
      </c>
      <c r="Q775" s="214">
        <v>0.0047999999999999996</v>
      </c>
      <c r="R775" s="214">
        <f>Q775*H775</f>
        <v>0.047558399999999994</v>
      </c>
      <c r="S775" s="214">
        <v>0</v>
      </c>
      <c r="T775" s="215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16" t="s">
        <v>230</v>
      </c>
      <c r="AT775" s="216" t="s">
        <v>132</v>
      </c>
      <c r="AU775" s="216" t="s">
        <v>82</v>
      </c>
      <c r="AY775" s="18" t="s">
        <v>130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8" t="s">
        <v>80</v>
      </c>
      <c r="BK775" s="217">
        <f>ROUND(I775*H775,2)</f>
        <v>0</v>
      </c>
      <c r="BL775" s="18" t="s">
        <v>230</v>
      </c>
      <c r="BM775" s="216" t="s">
        <v>1041</v>
      </c>
    </row>
    <row r="776" s="2" customFormat="1">
      <c r="A776" s="39"/>
      <c r="B776" s="40"/>
      <c r="C776" s="41"/>
      <c r="D776" s="218" t="s">
        <v>139</v>
      </c>
      <c r="E776" s="41"/>
      <c r="F776" s="219" t="s">
        <v>1042</v>
      </c>
      <c r="G776" s="41"/>
      <c r="H776" s="41"/>
      <c r="I776" s="220"/>
      <c r="J776" s="41"/>
      <c r="K776" s="41"/>
      <c r="L776" s="45"/>
      <c r="M776" s="221"/>
      <c r="N776" s="222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139</v>
      </c>
      <c r="AU776" s="18" t="s">
        <v>82</v>
      </c>
    </row>
    <row r="777" s="2" customFormat="1">
      <c r="A777" s="39"/>
      <c r="B777" s="40"/>
      <c r="C777" s="41"/>
      <c r="D777" s="225" t="s">
        <v>275</v>
      </c>
      <c r="E777" s="41"/>
      <c r="F777" s="266" t="s">
        <v>1043</v>
      </c>
      <c r="G777" s="41"/>
      <c r="H777" s="41"/>
      <c r="I777" s="220"/>
      <c r="J777" s="41"/>
      <c r="K777" s="41"/>
      <c r="L777" s="45"/>
      <c r="M777" s="221"/>
      <c r="N777" s="222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275</v>
      </c>
      <c r="AU777" s="18" t="s">
        <v>82</v>
      </c>
    </row>
    <row r="778" s="2" customFormat="1" ht="16.5" customHeight="1">
      <c r="A778" s="39"/>
      <c r="B778" s="40"/>
      <c r="C778" s="205" t="s">
        <v>1044</v>
      </c>
      <c r="D778" s="205" t="s">
        <v>132</v>
      </c>
      <c r="E778" s="206" t="s">
        <v>1045</v>
      </c>
      <c r="F778" s="207" t="s">
        <v>1046</v>
      </c>
      <c r="G778" s="208" t="s">
        <v>170</v>
      </c>
      <c r="H778" s="209">
        <v>9.9079999999999995</v>
      </c>
      <c r="I778" s="210"/>
      <c r="J778" s="211">
        <f>ROUND(I778*H778,2)</f>
        <v>0</v>
      </c>
      <c r="K778" s="207" t="s">
        <v>136</v>
      </c>
      <c r="L778" s="45"/>
      <c r="M778" s="212" t="s">
        <v>19</v>
      </c>
      <c r="N778" s="213" t="s">
        <v>43</v>
      </c>
      <c r="O778" s="85"/>
      <c r="P778" s="214">
        <f>O778*H778</f>
        <v>0</v>
      </c>
      <c r="Q778" s="214">
        <v>0.00038299999999999999</v>
      </c>
      <c r="R778" s="214">
        <f>Q778*H778</f>
        <v>0.0037947639999999995</v>
      </c>
      <c r="S778" s="214">
        <v>0</v>
      </c>
      <c r="T778" s="215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16" t="s">
        <v>230</v>
      </c>
      <c r="AT778" s="216" t="s">
        <v>132</v>
      </c>
      <c r="AU778" s="216" t="s">
        <v>82</v>
      </c>
      <c r="AY778" s="18" t="s">
        <v>130</v>
      </c>
      <c r="BE778" s="217">
        <f>IF(N778="základní",J778,0)</f>
        <v>0</v>
      </c>
      <c r="BF778" s="217">
        <f>IF(N778="snížená",J778,0)</f>
        <v>0</v>
      </c>
      <c r="BG778" s="217">
        <f>IF(N778="zákl. přenesená",J778,0)</f>
        <v>0</v>
      </c>
      <c r="BH778" s="217">
        <f>IF(N778="sníž. přenesená",J778,0)</f>
        <v>0</v>
      </c>
      <c r="BI778" s="217">
        <f>IF(N778="nulová",J778,0)</f>
        <v>0</v>
      </c>
      <c r="BJ778" s="18" t="s">
        <v>80</v>
      </c>
      <c r="BK778" s="217">
        <f>ROUND(I778*H778,2)</f>
        <v>0</v>
      </c>
      <c r="BL778" s="18" t="s">
        <v>230</v>
      </c>
      <c r="BM778" s="216" t="s">
        <v>1047</v>
      </c>
    </row>
    <row r="779" s="2" customFormat="1">
      <c r="A779" s="39"/>
      <c r="B779" s="40"/>
      <c r="C779" s="41"/>
      <c r="D779" s="218" t="s">
        <v>139</v>
      </c>
      <c r="E779" s="41"/>
      <c r="F779" s="219" t="s">
        <v>1048</v>
      </c>
      <c r="G779" s="41"/>
      <c r="H779" s="41"/>
      <c r="I779" s="220"/>
      <c r="J779" s="41"/>
      <c r="K779" s="41"/>
      <c r="L779" s="45"/>
      <c r="M779" s="221"/>
      <c r="N779" s="222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139</v>
      </c>
      <c r="AU779" s="18" t="s">
        <v>82</v>
      </c>
    </row>
    <row r="780" s="2" customFormat="1">
      <c r="A780" s="39"/>
      <c r="B780" s="40"/>
      <c r="C780" s="41"/>
      <c r="D780" s="225" t="s">
        <v>275</v>
      </c>
      <c r="E780" s="41"/>
      <c r="F780" s="266" t="s">
        <v>1049</v>
      </c>
      <c r="G780" s="41"/>
      <c r="H780" s="41"/>
      <c r="I780" s="220"/>
      <c r="J780" s="41"/>
      <c r="K780" s="41"/>
      <c r="L780" s="45"/>
      <c r="M780" s="221"/>
      <c r="N780" s="222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275</v>
      </c>
      <c r="AU780" s="18" t="s">
        <v>82</v>
      </c>
    </row>
    <row r="781" s="2" customFormat="1" ht="24.15" customHeight="1">
      <c r="A781" s="39"/>
      <c r="B781" s="40"/>
      <c r="C781" s="205" t="s">
        <v>1050</v>
      </c>
      <c r="D781" s="205" t="s">
        <v>132</v>
      </c>
      <c r="E781" s="206" t="s">
        <v>1051</v>
      </c>
      <c r="F781" s="207" t="s">
        <v>1052</v>
      </c>
      <c r="G781" s="208" t="s">
        <v>170</v>
      </c>
      <c r="H781" s="209">
        <v>9.9079999999999995</v>
      </c>
      <c r="I781" s="210"/>
      <c r="J781" s="211">
        <f>ROUND(I781*H781,2)</f>
        <v>0</v>
      </c>
      <c r="K781" s="207" t="s">
        <v>136</v>
      </c>
      <c r="L781" s="45"/>
      <c r="M781" s="212" t="s">
        <v>19</v>
      </c>
      <c r="N781" s="213" t="s">
        <v>43</v>
      </c>
      <c r="O781" s="85"/>
      <c r="P781" s="214">
        <f>O781*H781</f>
        <v>0</v>
      </c>
      <c r="Q781" s="214">
        <v>0.0025000000000000001</v>
      </c>
      <c r="R781" s="214">
        <f>Q781*H781</f>
        <v>0.02477</v>
      </c>
      <c r="S781" s="214">
        <v>0</v>
      </c>
      <c r="T781" s="215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16" t="s">
        <v>230</v>
      </c>
      <c r="AT781" s="216" t="s">
        <v>132</v>
      </c>
      <c r="AU781" s="216" t="s">
        <v>82</v>
      </c>
      <c r="AY781" s="18" t="s">
        <v>130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8" t="s">
        <v>80</v>
      </c>
      <c r="BK781" s="217">
        <f>ROUND(I781*H781,2)</f>
        <v>0</v>
      </c>
      <c r="BL781" s="18" t="s">
        <v>230</v>
      </c>
      <c r="BM781" s="216" t="s">
        <v>1053</v>
      </c>
    </row>
    <row r="782" s="2" customFormat="1">
      <c r="A782" s="39"/>
      <c r="B782" s="40"/>
      <c r="C782" s="41"/>
      <c r="D782" s="218" t="s">
        <v>139</v>
      </c>
      <c r="E782" s="41"/>
      <c r="F782" s="219" t="s">
        <v>1054</v>
      </c>
      <c r="G782" s="41"/>
      <c r="H782" s="41"/>
      <c r="I782" s="220"/>
      <c r="J782" s="41"/>
      <c r="K782" s="41"/>
      <c r="L782" s="45"/>
      <c r="M782" s="267"/>
      <c r="N782" s="268"/>
      <c r="O782" s="269"/>
      <c r="P782" s="269"/>
      <c r="Q782" s="269"/>
      <c r="R782" s="269"/>
      <c r="S782" s="269"/>
      <c r="T782" s="270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139</v>
      </c>
      <c r="AU782" s="18" t="s">
        <v>82</v>
      </c>
    </row>
    <row r="783" s="2" customFormat="1" ht="6.96" customHeight="1">
      <c r="A783" s="39"/>
      <c r="B783" s="60"/>
      <c r="C783" s="61"/>
      <c r="D783" s="61"/>
      <c r="E783" s="61"/>
      <c r="F783" s="61"/>
      <c r="G783" s="61"/>
      <c r="H783" s="61"/>
      <c r="I783" s="61"/>
      <c r="J783" s="61"/>
      <c r="K783" s="61"/>
      <c r="L783" s="45"/>
      <c r="M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</row>
  </sheetData>
  <sheetProtection sheet="1" autoFilter="0" formatColumns="0" formatRows="0" objects="1" scenarios="1" spinCount="100000" saltValue="cc0Me0ZgNLqMWcD64d7MCVrNTrp5d7sM0jSmGb2RFWTC0Z5Xvl/L/UF9HTB2IjaZzG2sQQM17NqPRLXLdEczXQ==" hashValue="Z2mcX9uAIq+yl0Z/Fv2BrGkF18fp/TpPDejnOvqtNWzp4a2t74dMNzYfkcBdkAfe3mWFZL92xsDehQFKp65ZJA==" algorithmName="SHA-512" password="CC35"/>
  <autoFilter ref="C95:K78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3_02/111211101"/>
    <hyperlink ref="F105" r:id="rId2" display="https://podminky.urs.cz/item/CS_URS_2023_02/113202111"/>
    <hyperlink ref="F110" r:id="rId3" display="https://podminky.urs.cz/item/CS_URS_2023_02/121112003"/>
    <hyperlink ref="F115" r:id="rId4" display="https://podminky.urs.cz/item/CS_URS_2023_02/122111101"/>
    <hyperlink ref="F122" r:id="rId5" display="https://podminky.urs.cz/item/CS_URS_2023_02/162211311"/>
    <hyperlink ref="F127" r:id="rId6" display="https://podminky.urs.cz/item/CS_URS_2023_02/162551108"/>
    <hyperlink ref="F129" r:id="rId7" display="https://podminky.urs.cz/item/CS_URS_2023_02/171201231"/>
    <hyperlink ref="F132" r:id="rId8" display="https://podminky.urs.cz/item/CS_URS_2023_02/171251201"/>
    <hyperlink ref="F134" r:id="rId9" display="https://podminky.urs.cz/item/CS_URS_2023_02/181311103"/>
    <hyperlink ref="F140" r:id="rId10" display="https://podminky.urs.cz/item/CS_URS_2023_02/271532212"/>
    <hyperlink ref="F145" r:id="rId11" display="https://podminky.urs.cz/item/CS_URS_2023_02/271532213"/>
    <hyperlink ref="F151" r:id="rId12" display="https://podminky.urs.cz/item/CS_URS_2023_02/319201321"/>
    <hyperlink ref="F166" r:id="rId13" display="https://podminky.urs.cz/item/CS_URS_2023_02/564231011"/>
    <hyperlink ref="F172" r:id="rId14" display="https://podminky.urs.cz/item/CS_URS_2023_02/564831011"/>
    <hyperlink ref="F178" r:id="rId15" display="https://podminky.urs.cz/item/CS_URS_2023_02/564871011"/>
    <hyperlink ref="F184" r:id="rId16" display="https://podminky.urs.cz/item/CS_URS_2023_02/577143111"/>
    <hyperlink ref="F190" r:id="rId17" display="https://podminky.urs.cz/item/CS_URS_2023_02/621221001"/>
    <hyperlink ref="F197" r:id="rId18" display="https://podminky.urs.cz/item/CS_URS_2023_02/622211041"/>
    <hyperlink ref="F206" r:id="rId19" display="https://podminky.urs.cz/item/CS_URS_2023_02/622221041"/>
    <hyperlink ref="F217" r:id="rId20" display="https://podminky.urs.cz/item/CS_URS_2023_02/622251105"/>
    <hyperlink ref="F219" r:id="rId21" display="https://podminky.urs.cz/item/CS_URS_2023_02/622222001"/>
    <hyperlink ref="F230" r:id="rId22" display="https://podminky.urs.cz/item/CS_URS_2023_02/622251231"/>
    <hyperlink ref="F233" r:id="rId23" display="https://podminky.urs.cz/item/CS_URS_2023_02/622252001"/>
    <hyperlink ref="F239" r:id="rId24" display="https://podminky.urs.cz/item/CS_URS_2023_02/622325101"/>
    <hyperlink ref="F246" r:id="rId25" display="https://podminky.urs.cz/item/CS_URS_2023_02/621335201"/>
    <hyperlink ref="F248" r:id="rId26" display="https://podminky.urs.cz/item/CS_URS_2023_02/622335202"/>
    <hyperlink ref="F267" r:id="rId27" display="https://podminky.urs.cz/item/CS_URS_2023_02/622143003"/>
    <hyperlink ref="F300" r:id="rId28" display="https://podminky.urs.cz/item/CS_URS_2023_02/622143004"/>
    <hyperlink ref="F308" r:id="rId29" display="https://podminky.urs.cz/item/CS_URS_2023_02/622151031"/>
    <hyperlink ref="F326" r:id="rId30" display="https://podminky.urs.cz/item/CS_URS_2023_02/622151021"/>
    <hyperlink ref="F337" r:id="rId31" display="https://podminky.urs.cz/item/CS_URS_2023_02/622511112"/>
    <hyperlink ref="F339" r:id="rId32" display="https://podminky.urs.cz/item/CS_URS_2023_02/629991012"/>
    <hyperlink ref="F346" r:id="rId33" display="https://podminky.urs.cz/item/CS_URS_2023_02/629995101"/>
    <hyperlink ref="F389" r:id="rId34" display="https://podminky.urs.cz/item/CS_URS_2023_02/631311125"/>
    <hyperlink ref="F394" r:id="rId35" display="https://podminky.urs.cz/item/CS_URS_2023_02/632451021"/>
    <hyperlink ref="F406" r:id="rId36" display="https://podminky.urs.cz/item/CS_URS_2023_02/637211131"/>
    <hyperlink ref="F411" r:id="rId37" display="https://podminky.urs.cz/item/CS_URS_2023_02/637311131"/>
    <hyperlink ref="F415" r:id="rId38" display="https://podminky.urs.cz/item/CS_URS_2023_02/632450131"/>
    <hyperlink ref="F431" r:id="rId39" display="https://podminky.urs.cz/item/CS_URS_2023_02/941321111"/>
    <hyperlink ref="F435" r:id="rId40" display="https://podminky.urs.cz/item/CS_URS_2023_02/941321211"/>
    <hyperlink ref="F439" r:id="rId41" display="https://podminky.urs.cz/item/CS_URS_2023_02/941321811"/>
    <hyperlink ref="F441" r:id="rId42" display="https://podminky.urs.cz/item/CS_URS_2023_02/944511111"/>
    <hyperlink ref="F443" r:id="rId43" display="https://podminky.urs.cz/item/CS_URS_2023_02/944511211"/>
    <hyperlink ref="F447" r:id="rId44" display="https://podminky.urs.cz/item/CS_URS_2023_02/944511811"/>
    <hyperlink ref="F449" r:id="rId45" display="https://podminky.urs.cz/item/CS_URS_2023_02/952901111"/>
    <hyperlink ref="F453" r:id="rId46" display="https://podminky.urs.cz/item/CS_URS_2023_02/952902041"/>
    <hyperlink ref="F458" r:id="rId47" display="https://podminky.urs.cz/item/CS_URS_2023_02/962042321"/>
    <hyperlink ref="F463" r:id="rId48" display="https://podminky.urs.cz/item/CS_URS_2023_02/962081141"/>
    <hyperlink ref="F467" r:id="rId49" display="https://podminky.urs.cz/item/CS_URS_2023_02/963042819"/>
    <hyperlink ref="F472" r:id="rId50" display="https://podminky.urs.cz/item/CS_URS_2023_02/968062244"/>
    <hyperlink ref="F476" r:id="rId51" display="https://podminky.urs.cz/item/CS_URS_2023_02/978015321"/>
    <hyperlink ref="F483" r:id="rId52" display="https://podminky.urs.cz/item/CS_URS_2023_02/978036121"/>
    <hyperlink ref="F488" r:id="rId53" display="https://podminky.urs.cz/item/CS_URS_2023_02/978036141"/>
    <hyperlink ref="F507" r:id="rId54" display="https://podminky.urs.cz/item/CS_URS_2023_02/985112112"/>
    <hyperlink ref="F518" r:id="rId55" display="https://podminky.urs.cz/item/CS_URS_2023_02/985112192"/>
    <hyperlink ref="F520" r:id="rId56" display="https://podminky.urs.cz/item/CS_URS_2023_02/985112193"/>
    <hyperlink ref="F522" r:id="rId57" display="https://podminky.urs.cz/item/CS_URS_2023_02/985131311"/>
    <hyperlink ref="F535" r:id="rId58" display="https://podminky.urs.cz/item/CS_URS_2023_02/985311113"/>
    <hyperlink ref="F540" r:id="rId59" display="https://podminky.urs.cz/item/CS_URS_2023_02/985321111"/>
    <hyperlink ref="F545" r:id="rId60" display="https://podminky.urs.cz/item/CS_URS_2023_02/985323111"/>
    <hyperlink ref="F557" r:id="rId61" display="https://podminky.urs.cz/item/CS_URS_2023_02/997013151"/>
    <hyperlink ref="F559" r:id="rId62" display="https://podminky.urs.cz/item/CS_URS_2023_02/997013501"/>
    <hyperlink ref="F561" r:id="rId63" display="https://podminky.urs.cz/item/CS_URS_2023_02/997013509"/>
    <hyperlink ref="F565" r:id="rId64" display="https://podminky.urs.cz/item/CS_URS_2023_02/997013871"/>
    <hyperlink ref="F568" r:id="rId65" display="https://podminky.urs.cz/item/CS_URS_2023_02/998011002"/>
    <hyperlink ref="F572" r:id="rId66" display="https://podminky.urs.cz/item/CS_URS_2023_02/711113127"/>
    <hyperlink ref="F586" r:id="rId67" display="https://podminky.urs.cz/item/CS_URS_2023_02/998711102"/>
    <hyperlink ref="F595" r:id="rId68" display="https://podminky.urs.cz/item/CS_URS_2023_02/998741102"/>
    <hyperlink ref="F598" r:id="rId69" display="https://podminky.urs.cz/item/CS_URS_2023_02/761661903"/>
    <hyperlink ref="F604" r:id="rId70" display="https://podminky.urs.cz/item/CS_URS_2023_02/998761102"/>
    <hyperlink ref="F607" r:id="rId71" display="https://podminky.urs.cz/item/CS_URS_2023_02/764002851"/>
    <hyperlink ref="F613" r:id="rId72" display="https://podminky.urs.cz/item/CS_URS_2023_02/764002861"/>
    <hyperlink ref="F626" r:id="rId73" display="https://podminky.urs.cz/item/CS_URS_2023_02/764216645"/>
    <hyperlink ref="F632" r:id="rId74" display="https://podminky.urs.cz/item/CS_URS_2023_02/764218624"/>
    <hyperlink ref="F637" r:id="rId75" display="https://podminky.urs.cz/item/CS_URS_2023_02/764218631"/>
    <hyperlink ref="F648" r:id="rId76" display="https://podminky.urs.cz/item/CS_URS_2023_02/998764102"/>
    <hyperlink ref="F651" r:id="rId77" display="https://podminky.urs.cz/item/CS_URS_2023_02/766622115"/>
    <hyperlink ref="F658" r:id="rId78" display="https://podminky.urs.cz/item/CS_URS_2023_02/766622116"/>
    <hyperlink ref="F665" r:id="rId79" display="https://podminky.urs.cz/item/CS_URS_2023_02/766622131"/>
    <hyperlink ref="F672" r:id="rId80" display="https://podminky.urs.cz/item/CS_URS_2023_02/766622216"/>
    <hyperlink ref="F679" r:id="rId81" display="https://podminky.urs.cz/item/CS_URS_2023_02/766694116"/>
    <hyperlink ref="F685" r:id="rId82" display="https://podminky.urs.cz/item/CS_URS_2023_02/998766102"/>
    <hyperlink ref="F688" r:id="rId83" display="https://podminky.urs.cz/item/CS_URS_2023_02/767122811"/>
    <hyperlink ref="F693" r:id="rId84" display="https://podminky.urs.cz/item/CS_URS_2023_02/767893811"/>
    <hyperlink ref="F695" r:id="rId85" display="https://podminky.urs.cz/item/CS_URS_2023_02/767620718"/>
    <hyperlink ref="F700" r:id="rId86" display="https://podminky.urs.cz/item/CS_URS_2023_02/767590120"/>
    <hyperlink ref="F724" r:id="rId87" display="https://podminky.urs.cz/item/CS_URS_2023_02/767893123"/>
    <hyperlink ref="F727" r:id="rId88" display="https://podminky.urs.cz/item/CS_URS_2023_02/767995111"/>
    <hyperlink ref="F744" r:id="rId89" display="https://podminky.urs.cz/item/CS_URS_2023_02/998767102"/>
    <hyperlink ref="F747" r:id="rId90" display="https://podminky.urs.cz/item/CS_URS_2023_02/783306807"/>
    <hyperlink ref="F762" r:id="rId91" display="https://podminky.urs.cz/item/CS_URS_2023_02/783314203"/>
    <hyperlink ref="F764" r:id="rId92" display="https://podminky.urs.cz/item/CS_URS_2023_02/783317101"/>
    <hyperlink ref="F766" r:id="rId93" display="https://podminky.urs.cz/item/CS_URS_2023_02/783913151"/>
    <hyperlink ref="F776" r:id="rId94" display="https://podminky.urs.cz/item/CS_URS_2023_02/783932171"/>
    <hyperlink ref="F779" r:id="rId95" display="https://podminky.urs.cz/item/CS_URS_2023_02/783917161"/>
    <hyperlink ref="F782" r:id="rId96" display="https://podminky.urs.cz/item/CS_URS_2023_02/783997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Hněvice dopravní pavilon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1055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ROUND((SUM(BE91:BE355)),  2)</f>
        <v>0</v>
      </c>
      <c r="G33" s="39"/>
      <c r="H33" s="39"/>
      <c r="I33" s="149">
        <v>0.20999999999999999</v>
      </c>
      <c r="J33" s="148">
        <f>ROUND(((SUM(BE91:BE355))*I33),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ROUND((SUM(BF91:BF355)),  2)</f>
        <v>0</v>
      </c>
      <c r="G34" s="39"/>
      <c r="H34" s="39"/>
      <c r="I34" s="149">
        <v>0.14999999999999999</v>
      </c>
      <c r="J34" s="148">
        <f>ROUND(((SUM(BF91:BF355))*I34),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ROUND((SUM(BG91:BG355)),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ROUND((SUM(BH91:BH355)),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ROUND((SUM(BI91:BI355)),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Hněvice dopravní pavilon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Střecha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Hněvice</v>
      </c>
      <c r="G52" s="41"/>
      <c r="H52" s="41"/>
      <c r="I52" s="33" t="s">
        <v>23</v>
      </c>
      <c r="J52" s="73" t="str">
        <f>IF(J12="","",J12)</f>
        <v>29. 8. 2023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J103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J125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108</v>
      </c>
      <c r="E64" s="175"/>
      <c r="F64" s="175"/>
      <c r="G64" s="175"/>
      <c r="H64" s="175"/>
      <c r="I64" s="175"/>
      <c r="J64" s="176">
        <f>J142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109</v>
      </c>
      <c r="E65" s="169"/>
      <c r="F65" s="169"/>
      <c r="G65" s="169"/>
      <c r="H65" s="169"/>
      <c r="I65" s="169"/>
      <c r="J65" s="170">
        <f>J145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1056</v>
      </c>
      <c r="E66" s="175"/>
      <c r="F66" s="175"/>
      <c r="G66" s="175"/>
      <c r="H66" s="175"/>
      <c r="I66" s="175"/>
      <c r="J66" s="176">
        <f>J146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1057</v>
      </c>
      <c r="E67" s="175"/>
      <c r="F67" s="175"/>
      <c r="G67" s="175"/>
      <c r="H67" s="175"/>
      <c r="I67" s="175"/>
      <c r="J67" s="176">
        <f>J236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1058</v>
      </c>
      <c r="E68" s="175"/>
      <c r="F68" s="175"/>
      <c r="G68" s="175"/>
      <c r="H68" s="175"/>
      <c r="I68" s="175"/>
      <c r="J68" s="176">
        <f>J308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110</v>
      </c>
      <c r="E69" s="175"/>
      <c r="F69" s="175"/>
      <c r="G69" s="175"/>
      <c r="H69" s="175"/>
      <c r="I69" s="175"/>
      <c r="J69" s="176">
        <f>J318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1059</v>
      </c>
      <c r="E70" s="175"/>
      <c r="F70" s="175"/>
      <c r="G70" s="175"/>
      <c r="H70" s="175"/>
      <c r="I70" s="175"/>
      <c r="J70" s="176">
        <f>J323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111</v>
      </c>
      <c r="E71" s="175"/>
      <c r="F71" s="175"/>
      <c r="G71" s="175"/>
      <c r="H71" s="175"/>
      <c r="I71" s="175"/>
      <c r="J71" s="176">
        <f>J337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115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Hněvice dopravní pavilon - oprava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03 - Střecha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>Hněvice</v>
      </c>
      <c r="G85" s="41"/>
      <c r="H85" s="41"/>
      <c r="I85" s="33" t="s">
        <v>23</v>
      </c>
      <c r="J85" s="73" t="str">
        <f>IF(J12="","",J12)</f>
        <v>29. 8. 2023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Správa železnic, státní organizace</v>
      </c>
      <c r="G87" s="41"/>
      <c r="H87" s="41"/>
      <c r="I87" s="33" t="s">
        <v>32</v>
      </c>
      <c r="J87" s="37" t="str">
        <f>E21</f>
        <v xml:space="preserve"> 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30</v>
      </c>
      <c r="D88" s="41"/>
      <c r="E88" s="41"/>
      <c r="F88" s="28" t="str">
        <f>IF(E18="","",E18)</f>
        <v>Vyplň údaj</v>
      </c>
      <c r="G88" s="41"/>
      <c r="H88" s="41"/>
      <c r="I88" s="33" t="s">
        <v>35</v>
      </c>
      <c r="J88" s="37" t="str">
        <f>E24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116</v>
      </c>
      <c r="D90" s="181" t="s">
        <v>57</v>
      </c>
      <c r="E90" s="181" t="s">
        <v>53</v>
      </c>
      <c r="F90" s="181" t="s">
        <v>54</v>
      </c>
      <c r="G90" s="181" t="s">
        <v>117</v>
      </c>
      <c r="H90" s="181" t="s">
        <v>118</v>
      </c>
      <c r="I90" s="181" t="s">
        <v>119</v>
      </c>
      <c r="J90" s="181" t="s">
        <v>100</v>
      </c>
      <c r="K90" s="182" t="s">
        <v>120</v>
      </c>
      <c r="L90" s="183"/>
      <c r="M90" s="93" t="s">
        <v>19</v>
      </c>
      <c r="N90" s="94" t="s">
        <v>42</v>
      </c>
      <c r="O90" s="94" t="s">
        <v>121</v>
      </c>
      <c r="P90" s="94" t="s">
        <v>122</v>
      </c>
      <c r="Q90" s="94" t="s">
        <v>123</v>
      </c>
      <c r="R90" s="94" t="s">
        <v>124</v>
      </c>
      <c r="S90" s="94" t="s">
        <v>125</v>
      </c>
      <c r="T90" s="95" t="s">
        <v>126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127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P92+P145</f>
        <v>0</v>
      </c>
      <c r="Q91" s="97"/>
      <c r="R91" s="186">
        <f>R92+R145</f>
        <v>15.200196779170001</v>
      </c>
      <c r="S91" s="97"/>
      <c r="T91" s="187">
        <f>T92+T145</f>
        <v>295.28821229999994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101</v>
      </c>
      <c r="BK91" s="188">
        <f>BK92+BK145</f>
        <v>0</v>
      </c>
    </row>
    <row r="92" s="12" customFormat="1" ht="25.92" customHeight="1">
      <c r="A92" s="12"/>
      <c r="B92" s="189"/>
      <c r="C92" s="190"/>
      <c r="D92" s="191" t="s">
        <v>71</v>
      </c>
      <c r="E92" s="192" t="s">
        <v>128</v>
      </c>
      <c r="F92" s="192" t="s">
        <v>129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P93+P103+P125+P142</f>
        <v>0</v>
      </c>
      <c r="Q92" s="197"/>
      <c r="R92" s="198">
        <f>R93+R103+R125+R142</f>
        <v>2.8331028990000005</v>
      </c>
      <c r="S92" s="197"/>
      <c r="T92" s="199">
        <f>T93+T103+T125+T142</f>
        <v>288.83899999999994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72</v>
      </c>
      <c r="AY92" s="200" t="s">
        <v>130</v>
      </c>
      <c r="BK92" s="202">
        <f>BK93+BK103+BK125+BK142</f>
        <v>0</v>
      </c>
    </row>
    <row r="93" s="12" customFormat="1" ht="22.8" customHeight="1">
      <c r="A93" s="12"/>
      <c r="B93" s="189"/>
      <c r="C93" s="190"/>
      <c r="D93" s="191" t="s">
        <v>71</v>
      </c>
      <c r="E93" s="203" t="s">
        <v>166</v>
      </c>
      <c r="F93" s="203" t="s">
        <v>167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SUM(P94:P102)</f>
        <v>0</v>
      </c>
      <c r="Q93" s="197"/>
      <c r="R93" s="198">
        <f>SUM(R94:R102)</f>
        <v>2.8297407600000004</v>
      </c>
      <c r="S93" s="197"/>
      <c r="T93" s="199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80</v>
      </c>
      <c r="AY93" s="200" t="s">
        <v>130</v>
      </c>
      <c r="BK93" s="202">
        <f>SUM(BK94:BK102)</f>
        <v>0</v>
      </c>
    </row>
    <row r="94" s="2" customFormat="1" ht="16.5" customHeight="1">
      <c r="A94" s="39"/>
      <c r="B94" s="40"/>
      <c r="C94" s="205" t="s">
        <v>80</v>
      </c>
      <c r="D94" s="205" t="s">
        <v>132</v>
      </c>
      <c r="E94" s="206" t="s">
        <v>1060</v>
      </c>
      <c r="F94" s="207" t="s">
        <v>1061</v>
      </c>
      <c r="G94" s="208" t="s">
        <v>213</v>
      </c>
      <c r="H94" s="209">
        <v>137.06</v>
      </c>
      <c r="I94" s="210"/>
      <c r="J94" s="211">
        <f>ROUND(I94*H94,2)</f>
        <v>0</v>
      </c>
      <c r="K94" s="207" t="s">
        <v>136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0.020646000000000001</v>
      </c>
      <c r="R94" s="214">
        <f>Q94*H94</f>
        <v>2.8297407600000004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137</v>
      </c>
      <c r="AT94" s="216" t="s">
        <v>132</v>
      </c>
      <c r="AU94" s="216" t="s">
        <v>82</v>
      </c>
      <c r="AY94" s="18" t="s">
        <v>130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137</v>
      </c>
      <c r="BM94" s="216" t="s">
        <v>1062</v>
      </c>
    </row>
    <row r="95" s="2" customFormat="1">
      <c r="A95" s="39"/>
      <c r="B95" s="40"/>
      <c r="C95" s="41"/>
      <c r="D95" s="218" t="s">
        <v>139</v>
      </c>
      <c r="E95" s="41"/>
      <c r="F95" s="219" t="s">
        <v>1063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139</v>
      </c>
      <c r="AU95" s="18" t="s">
        <v>82</v>
      </c>
    </row>
    <row r="96" s="13" customFormat="1">
      <c r="A96" s="13"/>
      <c r="B96" s="223"/>
      <c r="C96" s="224"/>
      <c r="D96" s="225" t="s">
        <v>141</v>
      </c>
      <c r="E96" s="226" t="s">
        <v>19</v>
      </c>
      <c r="F96" s="227" t="s">
        <v>1064</v>
      </c>
      <c r="G96" s="224"/>
      <c r="H96" s="228">
        <v>137.06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141</v>
      </c>
      <c r="AU96" s="234" t="s">
        <v>82</v>
      </c>
      <c r="AV96" s="13" t="s">
        <v>82</v>
      </c>
      <c r="AW96" s="13" t="s">
        <v>34</v>
      </c>
      <c r="AX96" s="13" t="s">
        <v>72</v>
      </c>
      <c r="AY96" s="234" t="s">
        <v>130</v>
      </c>
    </row>
    <row r="97" s="14" customFormat="1">
      <c r="A97" s="14"/>
      <c r="B97" s="235"/>
      <c r="C97" s="236"/>
      <c r="D97" s="225" t="s">
        <v>141</v>
      </c>
      <c r="E97" s="237" t="s">
        <v>19</v>
      </c>
      <c r="F97" s="238" t="s">
        <v>143</v>
      </c>
      <c r="G97" s="236"/>
      <c r="H97" s="239">
        <v>137.06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141</v>
      </c>
      <c r="AU97" s="245" t="s">
        <v>82</v>
      </c>
      <c r="AV97" s="14" t="s">
        <v>137</v>
      </c>
      <c r="AW97" s="14" t="s">
        <v>4</v>
      </c>
      <c r="AX97" s="14" t="s">
        <v>80</v>
      </c>
      <c r="AY97" s="245" t="s">
        <v>130</v>
      </c>
    </row>
    <row r="98" s="2" customFormat="1" ht="16.5" customHeight="1">
      <c r="A98" s="39"/>
      <c r="B98" s="40"/>
      <c r="C98" s="205" t="s">
        <v>82</v>
      </c>
      <c r="D98" s="205" t="s">
        <v>132</v>
      </c>
      <c r="E98" s="206" t="s">
        <v>258</v>
      </c>
      <c r="F98" s="207" t="s">
        <v>259</v>
      </c>
      <c r="G98" s="208" t="s">
        <v>170</v>
      </c>
      <c r="H98" s="209">
        <v>570.67899999999997</v>
      </c>
      <c r="I98" s="210"/>
      <c r="J98" s="211">
        <f>ROUND(I98*H98,2)</f>
        <v>0</v>
      </c>
      <c r="K98" s="207" t="s">
        <v>136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132</v>
      </c>
      <c r="AU98" s="216" t="s">
        <v>82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137</v>
      </c>
      <c r="BM98" s="216" t="s">
        <v>1065</v>
      </c>
    </row>
    <row r="99" s="2" customFormat="1">
      <c r="A99" s="39"/>
      <c r="B99" s="40"/>
      <c r="C99" s="41"/>
      <c r="D99" s="218" t="s">
        <v>139</v>
      </c>
      <c r="E99" s="41"/>
      <c r="F99" s="219" t="s">
        <v>261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82</v>
      </c>
    </row>
    <row r="100" s="13" customFormat="1">
      <c r="A100" s="13"/>
      <c r="B100" s="223"/>
      <c r="C100" s="224"/>
      <c r="D100" s="225" t="s">
        <v>141</v>
      </c>
      <c r="E100" s="226" t="s">
        <v>19</v>
      </c>
      <c r="F100" s="227" t="s">
        <v>1066</v>
      </c>
      <c r="G100" s="224"/>
      <c r="H100" s="228">
        <v>509.41500000000002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141</v>
      </c>
      <c r="AU100" s="234" t="s">
        <v>82</v>
      </c>
      <c r="AV100" s="13" t="s">
        <v>82</v>
      </c>
      <c r="AW100" s="13" t="s">
        <v>34</v>
      </c>
      <c r="AX100" s="13" t="s">
        <v>72</v>
      </c>
      <c r="AY100" s="234" t="s">
        <v>130</v>
      </c>
    </row>
    <row r="101" s="13" customFormat="1">
      <c r="A101" s="13"/>
      <c r="B101" s="223"/>
      <c r="C101" s="224"/>
      <c r="D101" s="225" t="s">
        <v>141</v>
      </c>
      <c r="E101" s="226" t="s">
        <v>19</v>
      </c>
      <c r="F101" s="227" t="s">
        <v>1067</v>
      </c>
      <c r="G101" s="224"/>
      <c r="H101" s="228">
        <v>61.264000000000003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141</v>
      </c>
      <c r="AU101" s="234" t="s">
        <v>82</v>
      </c>
      <c r="AV101" s="13" t="s">
        <v>82</v>
      </c>
      <c r="AW101" s="13" t="s">
        <v>34</v>
      </c>
      <c r="AX101" s="13" t="s">
        <v>72</v>
      </c>
      <c r="AY101" s="234" t="s">
        <v>130</v>
      </c>
    </row>
    <row r="102" s="14" customFormat="1">
      <c r="A102" s="14"/>
      <c r="B102" s="235"/>
      <c r="C102" s="236"/>
      <c r="D102" s="225" t="s">
        <v>141</v>
      </c>
      <c r="E102" s="237" t="s">
        <v>19</v>
      </c>
      <c r="F102" s="238" t="s">
        <v>143</v>
      </c>
      <c r="G102" s="236"/>
      <c r="H102" s="239">
        <v>570.67899999999997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141</v>
      </c>
      <c r="AU102" s="245" t="s">
        <v>82</v>
      </c>
      <c r="AV102" s="14" t="s">
        <v>137</v>
      </c>
      <c r="AW102" s="14" t="s">
        <v>4</v>
      </c>
      <c r="AX102" s="14" t="s">
        <v>80</v>
      </c>
      <c r="AY102" s="245" t="s">
        <v>130</v>
      </c>
    </row>
    <row r="103" s="12" customFormat="1" ht="22.8" customHeight="1">
      <c r="A103" s="12"/>
      <c r="B103" s="189"/>
      <c r="C103" s="190"/>
      <c r="D103" s="191" t="s">
        <v>71</v>
      </c>
      <c r="E103" s="203" t="s">
        <v>188</v>
      </c>
      <c r="F103" s="203" t="s">
        <v>284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SUM(P104:P124)</f>
        <v>0</v>
      </c>
      <c r="Q103" s="197"/>
      <c r="R103" s="198">
        <f>SUM(R104:R124)</f>
        <v>0.0033621390000000001</v>
      </c>
      <c r="S103" s="197"/>
      <c r="T103" s="199">
        <f>SUM(T104:T124)</f>
        <v>288.83899999999994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80</v>
      </c>
      <c r="AT103" s="201" t="s">
        <v>71</v>
      </c>
      <c r="AU103" s="201" t="s">
        <v>80</v>
      </c>
      <c r="AY103" s="200" t="s">
        <v>130</v>
      </c>
      <c r="BK103" s="202">
        <f>SUM(BK104:BK124)</f>
        <v>0</v>
      </c>
    </row>
    <row r="104" s="2" customFormat="1" ht="16.5" customHeight="1">
      <c r="A104" s="39"/>
      <c r="B104" s="40"/>
      <c r="C104" s="205" t="s">
        <v>148</v>
      </c>
      <c r="D104" s="205" t="s">
        <v>132</v>
      </c>
      <c r="E104" s="206" t="s">
        <v>1068</v>
      </c>
      <c r="F104" s="207" t="s">
        <v>1069</v>
      </c>
      <c r="G104" s="208" t="s">
        <v>379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137</v>
      </c>
      <c r="AT104" s="216" t="s">
        <v>132</v>
      </c>
      <c r="AU104" s="216" t="s">
        <v>82</v>
      </c>
      <c r="AY104" s="18" t="s">
        <v>130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137</v>
      </c>
      <c r="BM104" s="216" t="s">
        <v>1070</v>
      </c>
    </row>
    <row r="105" s="2" customFormat="1">
      <c r="A105" s="39"/>
      <c r="B105" s="40"/>
      <c r="C105" s="41"/>
      <c r="D105" s="225" t="s">
        <v>275</v>
      </c>
      <c r="E105" s="41"/>
      <c r="F105" s="266" t="s">
        <v>1071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275</v>
      </c>
      <c r="AU105" s="18" t="s">
        <v>82</v>
      </c>
    </row>
    <row r="106" s="2" customFormat="1" ht="16.5" customHeight="1">
      <c r="A106" s="39"/>
      <c r="B106" s="40"/>
      <c r="C106" s="205" t="s">
        <v>137</v>
      </c>
      <c r="D106" s="205" t="s">
        <v>132</v>
      </c>
      <c r="E106" s="206" t="s">
        <v>1072</v>
      </c>
      <c r="F106" s="207" t="s">
        <v>1073</v>
      </c>
      <c r="G106" s="208" t="s">
        <v>379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82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137</v>
      </c>
      <c r="BM106" s="216" t="s">
        <v>1074</v>
      </c>
    </row>
    <row r="107" s="2" customFormat="1">
      <c r="A107" s="39"/>
      <c r="B107" s="40"/>
      <c r="C107" s="41"/>
      <c r="D107" s="225" t="s">
        <v>275</v>
      </c>
      <c r="E107" s="41"/>
      <c r="F107" s="266" t="s">
        <v>1075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275</v>
      </c>
      <c r="AU107" s="18" t="s">
        <v>82</v>
      </c>
    </row>
    <row r="108" s="2" customFormat="1" ht="24.15" customHeight="1">
      <c r="A108" s="39"/>
      <c r="B108" s="40"/>
      <c r="C108" s="205" t="s">
        <v>160</v>
      </c>
      <c r="D108" s="205" t="s">
        <v>132</v>
      </c>
      <c r="E108" s="206" t="s">
        <v>1076</v>
      </c>
      <c r="F108" s="207" t="s">
        <v>1077</v>
      </c>
      <c r="G108" s="208" t="s">
        <v>170</v>
      </c>
      <c r="H108" s="209">
        <v>101.883</v>
      </c>
      <c r="I108" s="210"/>
      <c r="J108" s="211">
        <f>ROUND(I108*H108,2)</f>
        <v>0</v>
      </c>
      <c r="K108" s="207" t="s">
        <v>136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3.3000000000000003E-05</v>
      </c>
      <c r="R108" s="214">
        <f>Q108*H108</f>
        <v>0.0033621390000000001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137</v>
      </c>
      <c r="AT108" s="216" t="s">
        <v>132</v>
      </c>
      <c r="AU108" s="216" t="s">
        <v>82</v>
      </c>
      <c r="AY108" s="18" t="s">
        <v>130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137</v>
      </c>
      <c r="BM108" s="216" t="s">
        <v>1078</v>
      </c>
    </row>
    <row r="109" s="2" customFormat="1">
      <c r="A109" s="39"/>
      <c r="B109" s="40"/>
      <c r="C109" s="41"/>
      <c r="D109" s="218" t="s">
        <v>139</v>
      </c>
      <c r="E109" s="41"/>
      <c r="F109" s="219" t="s">
        <v>1079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82</v>
      </c>
    </row>
    <row r="110" s="15" customFormat="1">
      <c r="A110" s="15"/>
      <c r="B110" s="246"/>
      <c r="C110" s="247"/>
      <c r="D110" s="225" t="s">
        <v>141</v>
      </c>
      <c r="E110" s="248" t="s">
        <v>19</v>
      </c>
      <c r="F110" s="249" t="s">
        <v>1080</v>
      </c>
      <c r="G110" s="247"/>
      <c r="H110" s="248" t="s">
        <v>19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141</v>
      </c>
      <c r="AU110" s="255" t="s">
        <v>82</v>
      </c>
      <c r="AV110" s="15" t="s">
        <v>80</v>
      </c>
      <c r="AW110" s="15" t="s">
        <v>34</v>
      </c>
      <c r="AX110" s="15" t="s">
        <v>72</v>
      </c>
      <c r="AY110" s="255" t="s">
        <v>130</v>
      </c>
    </row>
    <row r="111" s="13" customFormat="1">
      <c r="A111" s="13"/>
      <c r="B111" s="223"/>
      <c r="C111" s="224"/>
      <c r="D111" s="225" t="s">
        <v>141</v>
      </c>
      <c r="E111" s="226" t="s">
        <v>19</v>
      </c>
      <c r="F111" s="227" t="s">
        <v>1081</v>
      </c>
      <c r="G111" s="224"/>
      <c r="H111" s="228">
        <v>101.883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141</v>
      </c>
      <c r="AU111" s="234" t="s">
        <v>82</v>
      </c>
      <c r="AV111" s="13" t="s">
        <v>82</v>
      </c>
      <c r="AW111" s="13" t="s">
        <v>34</v>
      </c>
      <c r="AX111" s="13" t="s">
        <v>72</v>
      </c>
      <c r="AY111" s="234" t="s">
        <v>130</v>
      </c>
    </row>
    <row r="112" s="14" customFormat="1">
      <c r="A112" s="14"/>
      <c r="B112" s="235"/>
      <c r="C112" s="236"/>
      <c r="D112" s="225" t="s">
        <v>141</v>
      </c>
      <c r="E112" s="237" t="s">
        <v>19</v>
      </c>
      <c r="F112" s="238" t="s">
        <v>143</v>
      </c>
      <c r="G112" s="236"/>
      <c r="H112" s="239">
        <v>101.883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141</v>
      </c>
      <c r="AU112" s="245" t="s">
        <v>82</v>
      </c>
      <c r="AV112" s="14" t="s">
        <v>137</v>
      </c>
      <c r="AW112" s="14" t="s">
        <v>4</v>
      </c>
      <c r="AX112" s="14" t="s">
        <v>80</v>
      </c>
      <c r="AY112" s="245" t="s">
        <v>130</v>
      </c>
    </row>
    <row r="113" s="2" customFormat="1" ht="16.5" customHeight="1">
      <c r="A113" s="39"/>
      <c r="B113" s="40"/>
      <c r="C113" s="205" t="s">
        <v>166</v>
      </c>
      <c r="D113" s="205" t="s">
        <v>132</v>
      </c>
      <c r="E113" s="206" t="s">
        <v>1082</v>
      </c>
      <c r="F113" s="207" t="s">
        <v>1083</v>
      </c>
      <c r="G113" s="208" t="s">
        <v>170</v>
      </c>
      <c r="H113" s="209">
        <v>509.41500000000002</v>
      </c>
      <c r="I113" s="210"/>
      <c r="J113" s="211">
        <f>ROUND(I113*H113,2)</f>
        <v>0</v>
      </c>
      <c r="K113" s="207" t="s">
        <v>136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137</v>
      </c>
      <c r="AT113" s="216" t="s">
        <v>132</v>
      </c>
      <c r="AU113" s="216" t="s">
        <v>82</v>
      </c>
      <c r="AY113" s="18" t="s">
        <v>130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137</v>
      </c>
      <c r="BM113" s="216" t="s">
        <v>1084</v>
      </c>
    </row>
    <row r="114" s="2" customFormat="1">
      <c r="A114" s="39"/>
      <c r="B114" s="40"/>
      <c r="C114" s="41"/>
      <c r="D114" s="218" t="s">
        <v>139</v>
      </c>
      <c r="E114" s="41"/>
      <c r="F114" s="219" t="s">
        <v>1085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139</v>
      </c>
      <c r="AU114" s="18" t="s">
        <v>82</v>
      </c>
    </row>
    <row r="115" s="13" customFormat="1">
      <c r="A115" s="13"/>
      <c r="B115" s="223"/>
      <c r="C115" s="224"/>
      <c r="D115" s="225" t="s">
        <v>141</v>
      </c>
      <c r="E115" s="226" t="s">
        <v>19</v>
      </c>
      <c r="F115" s="227" t="s">
        <v>1066</v>
      </c>
      <c r="G115" s="224"/>
      <c r="H115" s="228">
        <v>509.41500000000002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141</v>
      </c>
      <c r="AU115" s="234" t="s">
        <v>82</v>
      </c>
      <c r="AV115" s="13" t="s">
        <v>82</v>
      </c>
      <c r="AW115" s="13" t="s">
        <v>34</v>
      </c>
      <c r="AX115" s="13" t="s">
        <v>72</v>
      </c>
      <c r="AY115" s="234" t="s">
        <v>130</v>
      </c>
    </row>
    <row r="116" s="14" customFormat="1">
      <c r="A116" s="14"/>
      <c r="B116" s="235"/>
      <c r="C116" s="236"/>
      <c r="D116" s="225" t="s">
        <v>141</v>
      </c>
      <c r="E116" s="237" t="s">
        <v>19</v>
      </c>
      <c r="F116" s="238" t="s">
        <v>143</v>
      </c>
      <c r="G116" s="236"/>
      <c r="H116" s="239">
        <v>509.41500000000002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141</v>
      </c>
      <c r="AU116" s="245" t="s">
        <v>82</v>
      </c>
      <c r="AV116" s="14" t="s">
        <v>137</v>
      </c>
      <c r="AW116" s="14" t="s">
        <v>4</v>
      </c>
      <c r="AX116" s="14" t="s">
        <v>80</v>
      </c>
      <c r="AY116" s="245" t="s">
        <v>130</v>
      </c>
    </row>
    <row r="117" s="2" customFormat="1" ht="16.5" customHeight="1">
      <c r="A117" s="39"/>
      <c r="B117" s="40"/>
      <c r="C117" s="205" t="s">
        <v>178</v>
      </c>
      <c r="D117" s="205" t="s">
        <v>132</v>
      </c>
      <c r="E117" s="206" t="s">
        <v>1086</v>
      </c>
      <c r="F117" s="207" t="s">
        <v>1087</v>
      </c>
      <c r="G117" s="208" t="s">
        <v>135</v>
      </c>
      <c r="H117" s="209">
        <v>17.829999999999998</v>
      </c>
      <c r="I117" s="210"/>
      <c r="J117" s="211">
        <f>ROUND(I117*H117,2)</f>
        <v>0</v>
      </c>
      <c r="K117" s="207" t="s">
        <v>136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2.2000000000000002</v>
      </c>
      <c r="T117" s="215">
        <f>S117*H117</f>
        <v>39.225999999999999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137</v>
      </c>
      <c r="AT117" s="216" t="s">
        <v>132</v>
      </c>
      <c r="AU117" s="216" t="s">
        <v>82</v>
      </c>
      <c r="AY117" s="18" t="s">
        <v>130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137</v>
      </c>
      <c r="BM117" s="216" t="s">
        <v>1088</v>
      </c>
    </row>
    <row r="118" s="2" customFormat="1">
      <c r="A118" s="39"/>
      <c r="B118" s="40"/>
      <c r="C118" s="41"/>
      <c r="D118" s="218" t="s">
        <v>139</v>
      </c>
      <c r="E118" s="41"/>
      <c r="F118" s="219" t="s">
        <v>1089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82</v>
      </c>
    </row>
    <row r="119" s="13" customFormat="1">
      <c r="A119" s="13"/>
      <c r="B119" s="223"/>
      <c r="C119" s="224"/>
      <c r="D119" s="225" t="s">
        <v>141</v>
      </c>
      <c r="E119" s="226" t="s">
        <v>19</v>
      </c>
      <c r="F119" s="227" t="s">
        <v>1090</v>
      </c>
      <c r="G119" s="224"/>
      <c r="H119" s="228">
        <v>17.829999999999998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141</v>
      </c>
      <c r="AU119" s="234" t="s">
        <v>82</v>
      </c>
      <c r="AV119" s="13" t="s">
        <v>82</v>
      </c>
      <c r="AW119" s="13" t="s">
        <v>34</v>
      </c>
      <c r="AX119" s="13" t="s">
        <v>72</v>
      </c>
      <c r="AY119" s="234" t="s">
        <v>130</v>
      </c>
    </row>
    <row r="120" s="14" customFormat="1">
      <c r="A120" s="14"/>
      <c r="B120" s="235"/>
      <c r="C120" s="236"/>
      <c r="D120" s="225" t="s">
        <v>141</v>
      </c>
      <c r="E120" s="237" t="s">
        <v>19</v>
      </c>
      <c r="F120" s="238" t="s">
        <v>143</v>
      </c>
      <c r="G120" s="236"/>
      <c r="H120" s="239">
        <v>17.829999999999998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141</v>
      </c>
      <c r="AU120" s="245" t="s">
        <v>82</v>
      </c>
      <c r="AV120" s="14" t="s">
        <v>137</v>
      </c>
      <c r="AW120" s="14" t="s">
        <v>4</v>
      </c>
      <c r="AX120" s="14" t="s">
        <v>80</v>
      </c>
      <c r="AY120" s="245" t="s">
        <v>130</v>
      </c>
    </row>
    <row r="121" s="2" customFormat="1" ht="21.75" customHeight="1">
      <c r="A121" s="39"/>
      <c r="B121" s="40"/>
      <c r="C121" s="205" t="s">
        <v>183</v>
      </c>
      <c r="D121" s="205" t="s">
        <v>132</v>
      </c>
      <c r="E121" s="206" t="s">
        <v>1091</v>
      </c>
      <c r="F121" s="207" t="s">
        <v>1092</v>
      </c>
      <c r="G121" s="208" t="s">
        <v>135</v>
      </c>
      <c r="H121" s="209">
        <v>178.29499999999999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1.3999999999999999</v>
      </c>
      <c r="T121" s="215">
        <f>S121*H121</f>
        <v>249.61299999999997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82</v>
      </c>
      <c r="AY121" s="18" t="s">
        <v>130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137</v>
      </c>
      <c r="BM121" s="216" t="s">
        <v>1093</v>
      </c>
    </row>
    <row r="122" s="2" customFormat="1">
      <c r="A122" s="39"/>
      <c r="B122" s="40"/>
      <c r="C122" s="41"/>
      <c r="D122" s="218" t="s">
        <v>139</v>
      </c>
      <c r="E122" s="41"/>
      <c r="F122" s="219" t="s">
        <v>1094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82</v>
      </c>
    </row>
    <row r="123" s="13" customFormat="1">
      <c r="A123" s="13"/>
      <c r="B123" s="223"/>
      <c r="C123" s="224"/>
      <c r="D123" s="225" t="s">
        <v>141</v>
      </c>
      <c r="E123" s="226" t="s">
        <v>19</v>
      </c>
      <c r="F123" s="227" t="s">
        <v>1095</v>
      </c>
      <c r="G123" s="224"/>
      <c r="H123" s="228">
        <v>178.29499999999999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141</v>
      </c>
      <c r="AU123" s="234" t="s">
        <v>82</v>
      </c>
      <c r="AV123" s="13" t="s">
        <v>82</v>
      </c>
      <c r="AW123" s="13" t="s">
        <v>34</v>
      </c>
      <c r="AX123" s="13" t="s">
        <v>72</v>
      </c>
      <c r="AY123" s="234" t="s">
        <v>130</v>
      </c>
    </row>
    <row r="124" s="14" customFormat="1">
      <c r="A124" s="14"/>
      <c r="B124" s="235"/>
      <c r="C124" s="236"/>
      <c r="D124" s="225" t="s">
        <v>141</v>
      </c>
      <c r="E124" s="237" t="s">
        <v>19</v>
      </c>
      <c r="F124" s="238" t="s">
        <v>143</v>
      </c>
      <c r="G124" s="236"/>
      <c r="H124" s="239">
        <v>178.29499999999999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141</v>
      </c>
      <c r="AU124" s="245" t="s">
        <v>82</v>
      </c>
      <c r="AV124" s="14" t="s">
        <v>137</v>
      </c>
      <c r="AW124" s="14" t="s">
        <v>4</v>
      </c>
      <c r="AX124" s="14" t="s">
        <v>80</v>
      </c>
      <c r="AY124" s="245" t="s">
        <v>130</v>
      </c>
    </row>
    <row r="125" s="12" customFormat="1" ht="22.8" customHeight="1">
      <c r="A125" s="12"/>
      <c r="B125" s="189"/>
      <c r="C125" s="190"/>
      <c r="D125" s="191" t="s">
        <v>71</v>
      </c>
      <c r="E125" s="203" t="s">
        <v>341</v>
      </c>
      <c r="F125" s="203" t="s">
        <v>342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SUM(P126:P141)</f>
        <v>0</v>
      </c>
      <c r="Q125" s="197"/>
      <c r="R125" s="198">
        <f>SUM(R126:R141)</f>
        <v>0</v>
      </c>
      <c r="S125" s="197"/>
      <c r="T125" s="199">
        <f>SUM(T126:T141)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80</v>
      </c>
      <c r="AT125" s="201" t="s">
        <v>71</v>
      </c>
      <c r="AU125" s="201" t="s">
        <v>80</v>
      </c>
      <c r="AY125" s="200" t="s">
        <v>130</v>
      </c>
      <c r="BK125" s="202">
        <f>SUM(BK126:BK141)</f>
        <v>0</v>
      </c>
    </row>
    <row r="126" s="2" customFormat="1" ht="16.5" customHeight="1">
      <c r="A126" s="39"/>
      <c r="B126" s="40"/>
      <c r="C126" s="205" t="s">
        <v>188</v>
      </c>
      <c r="D126" s="205" t="s">
        <v>132</v>
      </c>
      <c r="E126" s="206" t="s">
        <v>1096</v>
      </c>
      <c r="F126" s="207" t="s">
        <v>1097</v>
      </c>
      <c r="G126" s="208" t="s">
        <v>213</v>
      </c>
      <c r="H126" s="209">
        <v>8</v>
      </c>
      <c r="I126" s="210"/>
      <c r="J126" s="211">
        <f>ROUND(I126*H126,2)</f>
        <v>0</v>
      </c>
      <c r="K126" s="207" t="s">
        <v>136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137</v>
      </c>
      <c r="AT126" s="216" t="s">
        <v>132</v>
      </c>
      <c r="AU126" s="216" t="s">
        <v>82</v>
      </c>
      <c r="AY126" s="18" t="s">
        <v>130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137</v>
      </c>
      <c r="BM126" s="216" t="s">
        <v>1098</v>
      </c>
    </row>
    <row r="127" s="2" customFormat="1">
      <c r="A127" s="39"/>
      <c r="B127" s="40"/>
      <c r="C127" s="41"/>
      <c r="D127" s="218" t="s">
        <v>139</v>
      </c>
      <c r="E127" s="41"/>
      <c r="F127" s="219" t="s">
        <v>1099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139</v>
      </c>
      <c r="AU127" s="18" t="s">
        <v>82</v>
      </c>
    </row>
    <row r="128" s="2" customFormat="1" ht="24.15" customHeight="1">
      <c r="A128" s="39"/>
      <c r="B128" s="40"/>
      <c r="C128" s="205" t="s">
        <v>194</v>
      </c>
      <c r="D128" s="205" t="s">
        <v>132</v>
      </c>
      <c r="E128" s="206" t="s">
        <v>1100</v>
      </c>
      <c r="F128" s="207" t="s">
        <v>1101</v>
      </c>
      <c r="G128" s="208" t="s">
        <v>213</v>
      </c>
      <c r="H128" s="209">
        <v>120</v>
      </c>
      <c r="I128" s="210"/>
      <c r="J128" s="211">
        <f>ROUND(I128*H128,2)</f>
        <v>0</v>
      </c>
      <c r="K128" s="207" t="s">
        <v>136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137</v>
      </c>
      <c r="AT128" s="216" t="s">
        <v>132</v>
      </c>
      <c r="AU128" s="216" t="s">
        <v>82</v>
      </c>
      <c r="AY128" s="18" t="s">
        <v>130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137</v>
      </c>
      <c r="BM128" s="216" t="s">
        <v>1102</v>
      </c>
    </row>
    <row r="129" s="2" customFormat="1">
      <c r="A129" s="39"/>
      <c r="B129" s="40"/>
      <c r="C129" s="41"/>
      <c r="D129" s="218" t="s">
        <v>139</v>
      </c>
      <c r="E129" s="41"/>
      <c r="F129" s="219" t="s">
        <v>1103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139</v>
      </c>
      <c r="AU129" s="18" t="s">
        <v>82</v>
      </c>
    </row>
    <row r="130" s="2" customFormat="1">
      <c r="A130" s="39"/>
      <c r="B130" s="40"/>
      <c r="C130" s="41"/>
      <c r="D130" s="225" t="s">
        <v>275</v>
      </c>
      <c r="E130" s="41"/>
      <c r="F130" s="266" t="s">
        <v>1104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275</v>
      </c>
      <c r="AU130" s="18" t="s">
        <v>82</v>
      </c>
    </row>
    <row r="131" s="13" customFormat="1">
      <c r="A131" s="13"/>
      <c r="B131" s="223"/>
      <c r="C131" s="224"/>
      <c r="D131" s="225" t="s">
        <v>141</v>
      </c>
      <c r="E131" s="226" t="s">
        <v>19</v>
      </c>
      <c r="F131" s="227" t="s">
        <v>1105</v>
      </c>
      <c r="G131" s="224"/>
      <c r="H131" s="228">
        <v>120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141</v>
      </c>
      <c r="AU131" s="234" t="s">
        <v>82</v>
      </c>
      <c r="AV131" s="13" t="s">
        <v>82</v>
      </c>
      <c r="AW131" s="13" t="s">
        <v>34</v>
      </c>
      <c r="AX131" s="13" t="s">
        <v>80</v>
      </c>
      <c r="AY131" s="234" t="s">
        <v>130</v>
      </c>
    </row>
    <row r="132" s="2" customFormat="1" ht="24.15" customHeight="1">
      <c r="A132" s="39"/>
      <c r="B132" s="40"/>
      <c r="C132" s="205" t="s">
        <v>198</v>
      </c>
      <c r="D132" s="205" t="s">
        <v>132</v>
      </c>
      <c r="E132" s="206" t="s">
        <v>1106</v>
      </c>
      <c r="F132" s="207" t="s">
        <v>1107</v>
      </c>
      <c r="G132" s="208" t="s">
        <v>151</v>
      </c>
      <c r="H132" s="209">
        <v>295.28800000000001</v>
      </c>
      <c r="I132" s="210"/>
      <c r="J132" s="211">
        <f>ROUND(I132*H132,2)</f>
        <v>0</v>
      </c>
      <c r="K132" s="207" t="s">
        <v>136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82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137</v>
      </c>
      <c r="BM132" s="216" t="s">
        <v>1108</v>
      </c>
    </row>
    <row r="133" s="2" customFormat="1">
      <c r="A133" s="39"/>
      <c r="B133" s="40"/>
      <c r="C133" s="41"/>
      <c r="D133" s="218" t="s">
        <v>139</v>
      </c>
      <c r="E133" s="41"/>
      <c r="F133" s="219" t="s">
        <v>1109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139</v>
      </c>
      <c r="AU133" s="18" t="s">
        <v>82</v>
      </c>
    </row>
    <row r="134" s="2" customFormat="1" ht="21.75" customHeight="1">
      <c r="A134" s="39"/>
      <c r="B134" s="40"/>
      <c r="C134" s="205" t="s">
        <v>205</v>
      </c>
      <c r="D134" s="205" t="s">
        <v>132</v>
      </c>
      <c r="E134" s="206" t="s">
        <v>349</v>
      </c>
      <c r="F134" s="207" t="s">
        <v>350</v>
      </c>
      <c r="G134" s="208" t="s">
        <v>151</v>
      </c>
      <c r="H134" s="209">
        <v>295.28800000000001</v>
      </c>
      <c r="I134" s="210"/>
      <c r="J134" s="211">
        <f>ROUND(I134*H134,2)</f>
        <v>0</v>
      </c>
      <c r="K134" s="207" t="s">
        <v>136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137</v>
      </c>
      <c r="AT134" s="216" t="s">
        <v>132</v>
      </c>
      <c r="AU134" s="216" t="s">
        <v>82</v>
      </c>
      <c r="AY134" s="18" t="s">
        <v>130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137</v>
      </c>
      <c r="BM134" s="216" t="s">
        <v>1110</v>
      </c>
    </row>
    <row r="135" s="2" customFormat="1">
      <c r="A135" s="39"/>
      <c r="B135" s="40"/>
      <c r="C135" s="41"/>
      <c r="D135" s="218" t="s">
        <v>139</v>
      </c>
      <c r="E135" s="41"/>
      <c r="F135" s="219" t="s">
        <v>352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139</v>
      </c>
      <c r="AU135" s="18" t="s">
        <v>82</v>
      </c>
    </row>
    <row r="136" s="2" customFormat="1" ht="24.15" customHeight="1">
      <c r="A136" s="39"/>
      <c r="B136" s="40"/>
      <c r="C136" s="205" t="s">
        <v>210</v>
      </c>
      <c r="D136" s="205" t="s">
        <v>132</v>
      </c>
      <c r="E136" s="206" t="s">
        <v>354</v>
      </c>
      <c r="F136" s="207" t="s">
        <v>355</v>
      </c>
      <c r="G136" s="208" t="s">
        <v>151</v>
      </c>
      <c r="H136" s="209">
        <v>590.36400000000003</v>
      </c>
      <c r="I136" s="210"/>
      <c r="J136" s="211">
        <f>ROUND(I136*H136,2)</f>
        <v>0</v>
      </c>
      <c r="K136" s="207" t="s">
        <v>136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137</v>
      </c>
      <c r="AT136" s="216" t="s">
        <v>132</v>
      </c>
      <c r="AU136" s="216" t="s">
        <v>82</v>
      </c>
      <c r="AY136" s="18" t="s">
        <v>130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137</v>
      </c>
      <c r="BM136" s="216" t="s">
        <v>1111</v>
      </c>
    </row>
    <row r="137" s="2" customFormat="1">
      <c r="A137" s="39"/>
      <c r="B137" s="40"/>
      <c r="C137" s="41"/>
      <c r="D137" s="218" t="s">
        <v>139</v>
      </c>
      <c r="E137" s="41"/>
      <c r="F137" s="219" t="s">
        <v>357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139</v>
      </c>
      <c r="AU137" s="18" t="s">
        <v>82</v>
      </c>
    </row>
    <row r="138" s="2" customFormat="1">
      <c r="A138" s="39"/>
      <c r="B138" s="40"/>
      <c r="C138" s="41"/>
      <c r="D138" s="225" t="s">
        <v>275</v>
      </c>
      <c r="E138" s="41"/>
      <c r="F138" s="266" t="s">
        <v>358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275</v>
      </c>
      <c r="AU138" s="18" t="s">
        <v>82</v>
      </c>
    </row>
    <row r="139" s="13" customFormat="1">
      <c r="A139" s="13"/>
      <c r="B139" s="223"/>
      <c r="C139" s="224"/>
      <c r="D139" s="225" t="s">
        <v>141</v>
      </c>
      <c r="E139" s="226" t="s">
        <v>19</v>
      </c>
      <c r="F139" s="227" t="s">
        <v>1112</v>
      </c>
      <c r="G139" s="224"/>
      <c r="H139" s="228">
        <v>590.36400000000003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141</v>
      </c>
      <c r="AU139" s="234" t="s">
        <v>82</v>
      </c>
      <c r="AV139" s="13" t="s">
        <v>82</v>
      </c>
      <c r="AW139" s="13" t="s">
        <v>34</v>
      </c>
      <c r="AX139" s="13" t="s">
        <v>80</v>
      </c>
      <c r="AY139" s="234" t="s">
        <v>130</v>
      </c>
    </row>
    <row r="140" s="2" customFormat="1" ht="24.15" customHeight="1">
      <c r="A140" s="39"/>
      <c r="B140" s="40"/>
      <c r="C140" s="205" t="s">
        <v>217</v>
      </c>
      <c r="D140" s="205" t="s">
        <v>132</v>
      </c>
      <c r="E140" s="206" t="s">
        <v>361</v>
      </c>
      <c r="F140" s="207" t="s">
        <v>362</v>
      </c>
      <c r="G140" s="208" t="s">
        <v>151</v>
      </c>
      <c r="H140" s="209">
        <v>295.28800000000001</v>
      </c>
      <c r="I140" s="210"/>
      <c r="J140" s="211">
        <f>ROUND(I140*H140,2)</f>
        <v>0</v>
      </c>
      <c r="K140" s="207" t="s">
        <v>136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137</v>
      </c>
      <c r="AT140" s="216" t="s">
        <v>132</v>
      </c>
      <c r="AU140" s="216" t="s">
        <v>82</v>
      </c>
      <c r="AY140" s="18" t="s">
        <v>130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137</v>
      </c>
      <c r="BM140" s="216" t="s">
        <v>1113</v>
      </c>
    </row>
    <row r="141" s="2" customFormat="1">
      <c r="A141" s="39"/>
      <c r="B141" s="40"/>
      <c r="C141" s="41"/>
      <c r="D141" s="218" t="s">
        <v>139</v>
      </c>
      <c r="E141" s="41"/>
      <c r="F141" s="219" t="s">
        <v>364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139</v>
      </c>
      <c r="AU141" s="18" t="s">
        <v>82</v>
      </c>
    </row>
    <row r="142" s="12" customFormat="1" ht="22.8" customHeight="1">
      <c r="A142" s="12"/>
      <c r="B142" s="189"/>
      <c r="C142" s="190"/>
      <c r="D142" s="191" t="s">
        <v>71</v>
      </c>
      <c r="E142" s="203" t="s">
        <v>365</v>
      </c>
      <c r="F142" s="203" t="s">
        <v>366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SUM(P143:P144)</f>
        <v>0</v>
      </c>
      <c r="Q142" s="197"/>
      <c r="R142" s="198">
        <f>SUM(R143:R144)</f>
        <v>0</v>
      </c>
      <c r="S142" s="197"/>
      <c r="T142" s="199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80</v>
      </c>
      <c r="AT142" s="201" t="s">
        <v>71</v>
      </c>
      <c r="AU142" s="201" t="s">
        <v>80</v>
      </c>
      <c r="AY142" s="200" t="s">
        <v>130</v>
      </c>
      <c r="BK142" s="202">
        <f>SUM(BK143:BK144)</f>
        <v>0</v>
      </c>
    </row>
    <row r="143" s="2" customFormat="1" ht="33" customHeight="1">
      <c r="A143" s="39"/>
      <c r="B143" s="40"/>
      <c r="C143" s="205" t="s">
        <v>8</v>
      </c>
      <c r="D143" s="205" t="s">
        <v>132</v>
      </c>
      <c r="E143" s="206" t="s">
        <v>812</v>
      </c>
      <c r="F143" s="207" t="s">
        <v>813</v>
      </c>
      <c r="G143" s="208" t="s">
        <v>151</v>
      </c>
      <c r="H143" s="209">
        <v>2.8330000000000002</v>
      </c>
      <c r="I143" s="210"/>
      <c r="J143" s="211">
        <f>ROUND(I143*H143,2)</f>
        <v>0</v>
      </c>
      <c r="K143" s="207" t="s">
        <v>136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137</v>
      </c>
      <c r="AT143" s="216" t="s">
        <v>132</v>
      </c>
      <c r="AU143" s="216" t="s">
        <v>82</v>
      </c>
      <c r="AY143" s="18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137</v>
      </c>
      <c r="BM143" s="216" t="s">
        <v>1114</v>
      </c>
    </row>
    <row r="144" s="2" customFormat="1">
      <c r="A144" s="39"/>
      <c r="B144" s="40"/>
      <c r="C144" s="41"/>
      <c r="D144" s="218" t="s">
        <v>139</v>
      </c>
      <c r="E144" s="41"/>
      <c r="F144" s="219" t="s">
        <v>815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139</v>
      </c>
      <c r="AU144" s="18" t="s">
        <v>82</v>
      </c>
    </row>
    <row r="145" s="12" customFormat="1" ht="25.92" customHeight="1">
      <c r="A145" s="12"/>
      <c r="B145" s="189"/>
      <c r="C145" s="190"/>
      <c r="D145" s="191" t="s">
        <v>71</v>
      </c>
      <c r="E145" s="192" t="s">
        <v>372</v>
      </c>
      <c r="F145" s="192" t="s">
        <v>373</v>
      </c>
      <c r="G145" s="190"/>
      <c r="H145" s="190"/>
      <c r="I145" s="193"/>
      <c r="J145" s="194">
        <f>BK145</f>
        <v>0</v>
      </c>
      <c r="K145" s="190"/>
      <c r="L145" s="195"/>
      <c r="M145" s="196"/>
      <c r="N145" s="197"/>
      <c r="O145" s="197"/>
      <c r="P145" s="198">
        <f>P146+P236+P308+P318+P323+P337</f>
        <v>0</v>
      </c>
      <c r="Q145" s="197"/>
      <c r="R145" s="198">
        <f>R146+R236+R308+R318+R323+R337</f>
        <v>12.367093880170001</v>
      </c>
      <c r="S145" s="197"/>
      <c r="T145" s="199">
        <f>T146+T236+T308+T318+T323+T337</f>
        <v>6.4492123000000001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82</v>
      </c>
      <c r="AT145" s="201" t="s">
        <v>71</v>
      </c>
      <c r="AU145" s="201" t="s">
        <v>72</v>
      </c>
      <c r="AY145" s="200" t="s">
        <v>130</v>
      </c>
      <c r="BK145" s="202">
        <f>BK146+BK236+BK308+BK318+BK323+BK337</f>
        <v>0</v>
      </c>
    </row>
    <row r="146" s="12" customFormat="1" ht="22.8" customHeight="1">
      <c r="A146" s="12"/>
      <c r="B146" s="189"/>
      <c r="C146" s="190"/>
      <c r="D146" s="191" t="s">
        <v>71</v>
      </c>
      <c r="E146" s="203" t="s">
        <v>1115</v>
      </c>
      <c r="F146" s="203" t="s">
        <v>1116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SUM(P147:P235)</f>
        <v>0</v>
      </c>
      <c r="Q146" s="197"/>
      <c r="R146" s="198">
        <f>SUM(R147:R235)</f>
        <v>6.8229351192099994</v>
      </c>
      <c r="S146" s="197"/>
      <c r="T146" s="199">
        <f>SUM(T147:T235)</f>
        <v>6.0574530000000006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82</v>
      </c>
      <c r="AT146" s="201" t="s">
        <v>71</v>
      </c>
      <c r="AU146" s="201" t="s">
        <v>80</v>
      </c>
      <c r="AY146" s="200" t="s">
        <v>130</v>
      </c>
      <c r="BK146" s="202">
        <f>SUM(BK147:BK235)</f>
        <v>0</v>
      </c>
    </row>
    <row r="147" s="2" customFormat="1" ht="16.5" customHeight="1">
      <c r="A147" s="39"/>
      <c r="B147" s="40"/>
      <c r="C147" s="205" t="s">
        <v>230</v>
      </c>
      <c r="D147" s="205" t="s">
        <v>132</v>
      </c>
      <c r="E147" s="206" t="s">
        <v>1117</v>
      </c>
      <c r="F147" s="207" t="s">
        <v>1118</v>
      </c>
      <c r="G147" s="208" t="s">
        <v>338</v>
      </c>
      <c r="H147" s="209">
        <v>2</v>
      </c>
      <c r="I147" s="210"/>
      <c r="J147" s="211">
        <f>ROUND(I147*H147,2)</f>
        <v>0</v>
      </c>
      <c r="K147" s="207" t="s">
        <v>136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0.00029999999999999997</v>
      </c>
      <c r="T147" s="215">
        <f>S147*H147</f>
        <v>0.00059999999999999995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230</v>
      </c>
      <c r="AT147" s="216" t="s">
        <v>132</v>
      </c>
      <c r="AU147" s="216" t="s">
        <v>82</v>
      </c>
      <c r="AY147" s="18" t="s">
        <v>130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230</v>
      </c>
      <c r="BM147" s="216" t="s">
        <v>1119</v>
      </c>
    </row>
    <row r="148" s="2" customFormat="1">
      <c r="A148" s="39"/>
      <c r="B148" s="40"/>
      <c r="C148" s="41"/>
      <c r="D148" s="218" t="s">
        <v>139</v>
      </c>
      <c r="E148" s="41"/>
      <c r="F148" s="219" t="s">
        <v>1120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82</v>
      </c>
    </row>
    <row r="149" s="2" customFormat="1" ht="21.75" customHeight="1">
      <c r="A149" s="39"/>
      <c r="B149" s="40"/>
      <c r="C149" s="205" t="s">
        <v>236</v>
      </c>
      <c r="D149" s="205" t="s">
        <v>132</v>
      </c>
      <c r="E149" s="206" t="s">
        <v>1121</v>
      </c>
      <c r="F149" s="207" t="s">
        <v>1122</v>
      </c>
      <c r="G149" s="208" t="s">
        <v>170</v>
      </c>
      <c r="H149" s="209">
        <v>550.62300000000005</v>
      </c>
      <c r="I149" s="210"/>
      <c r="J149" s="211">
        <f>ROUND(I149*H149,2)</f>
        <v>0</v>
      </c>
      <c r="K149" s="207" t="s">
        <v>136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0.010999999999999999</v>
      </c>
      <c r="T149" s="215">
        <f>S149*H149</f>
        <v>6.0568530000000003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230</v>
      </c>
      <c r="AT149" s="216" t="s">
        <v>132</v>
      </c>
      <c r="AU149" s="216" t="s">
        <v>82</v>
      </c>
      <c r="AY149" s="18" t="s">
        <v>130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230</v>
      </c>
      <c r="BM149" s="216" t="s">
        <v>1123</v>
      </c>
    </row>
    <row r="150" s="2" customFormat="1">
      <c r="A150" s="39"/>
      <c r="B150" s="40"/>
      <c r="C150" s="41"/>
      <c r="D150" s="218" t="s">
        <v>139</v>
      </c>
      <c r="E150" s="41"/>
      <c r="F150" s="219" t="s">
        <v>1124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82</v>
      </c>
    </row>
    <row r="151" s="13" customFormat="1">
      <c r="A151" s="13"/>
      <c r="B151" s="223"/>
      <c r="C151" s="224"/>
      <c r="D151" s="225" t="s">
        <v>141</v>
      </c>
      <c r="E151" s="226" t="s">
        <v>19</v>
      </c>
      <c r="F151" s="227" t="s">
        <v>1125</v>
      </c>
      <c r="G151" s="224"/>
      <c r="H151" s="228">
        <v>550.62300000000005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141</v>
      </c>
      <c r="AU151" s="234" t="s">
        <v>82</v>
      </c>
      <c r="AV151" s="13" t="s">
        <v>82</v>
      </c>
      <c r="AW151" s="13" t="s">
        <v>34</v>
      </c>
      <c r="AX151" s="13" t="s">
        <v>72</v>
      </c>
      <c r="AY151" s="234" t="s">
        <v>130</v>
      </c>
    </row>
    <row r="152" s="14" customFormat="1">
      <c r="A152" s="14"/>
      <c r="B152" s="235"/>
      <c r="C152" s="236"/>
      <c r="D152" s="225" t="s">
        <v>141</v>
      </c>
      <c r="E152" s="237" t="s">
        <v>19</v>
      </c>
      <c r="F152" s="238" t="s">
        <v>143</v>
      </c>
      <c r="G152" s="236"/>
      <c r="H152" s="239">
        <v>550.62300000000005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141</v>
      </c>
      <c r="AU152" s="245" t="s">
        <v>82</v>
      </c>
      <c r="AV152" s="14" t="s">
        <v>137</v>
      </c>
      <c r="AW152" s="14" t="s">
        <v>4</v>
      </c>
      <c r="AX152" s="14" t="s">
        <v>80</v>
      </c>
      <c r="AY152" s="245" t="s">
        <v>130</v>
      </c>
    </row>
    <row r="153" s="2" customFormat="1" ht="21.75" customHeight="1">
      <c r="A153" s="39"/>
      <c r="B153" s="40"/>
      <c r="C153" s="205" t="s">
        <v>242</v>
      </c>
      <c r="D153" s="205" t="s">
        <v>132</v>
      </c>
      <c r="E153" s="206" t="s">
        <v>1126</v>
      </c>
      <c r="F153" s="207" t="s">
        <v>1127</v>
      </c>
      <c r="G153" s="208" t="s">
        <v>170</v>
      </c>
      <c r="H153" s="209">
        <v>619.18299999999999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3.0000000000000001E-05</v>
      </c>
      <c r="R153" s="214">
        <f>Q153*H153</f>
        <v>0.01857549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230</v>
      </c>
      <c r="AT153" s="216" t="s">
        <v>132</v>
      </c>
      <c r="AU153" s="216" t="s">
        <v>82</v>
      </c>
      <c r="AY153" s="18" t="s">
        <v>130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230</v>
      </c>
      <c r="BM153" s="216" t="s">
        <v>1128</v>
      </c>
    </row>
    <row r="154" s="2" customFormat="1">
      <c r="A154" s="39"/>
      <c r="B154" s="40"/>
      <c r="C154" s="41"/>
      <c r="D154" s="218" t="s">
        <v>139</v>
      </c>
      <c r="E154" s="41"/>
      <c r="F154" s="219" t="s">
        <v>1129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82</v>
      </c>
    </row>
    <row r="155" s="15" customFormat="1">
      <c r="A155" s="15"/>
      <c r="B155" s="246"/>
      <c r="C155" s="247"/>
      <c r="D155" s="225" t="s">
        <v>141</v>
      </c>
      <c r="E155" s="248" t="s">
        <v>19</v>
      </c>
      <c r="F155" s="249" t="s">
        <v>1130</v>
      </c>
      <c r="G155" s="247"/>
      <c r="H155" s="248" t="s">
        <v>19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141</v>
      </c>
      <c r="AU155" s="255" t="s">
        <v>82</v>
      </c>
      <c r="AV155" s="15" t="s">
        <v>80</v>
      </c>
      <c r="AW155" s="15" t="s">
        <v>34</v>
      </c>
      <c r="AX155" s="15" t="s">
        <v>72</v>
      </c>
      <c r="AY155" s="255" t="s">
        <v>130</v>
      </c>
    </row>
    <row r="156" s="13" customFormat="1">
      <c r="A156" s="13"/>
      <c r="B156" s="223"/>
      <c r="C156" s="224"/>
      <c r="D156" s="225" t="s">
        <v>141</v>
      </c>
      <c r="E156" s="226" t="s">
        <v>19</v>
      </c>
      <c r="F156" s="227" t="s">
        <v>1125</v>
      </c>
      <c r="G156" s="224"/>
      <c r="H156" s="228">
        <v>550.62300000000005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141</v>
      </c>
      <c r="AU156" s="234" t="s">
        <v>82</v>
      </c>
      <c r="AV156" s="13" t="s">
        <v>82</v>
      </c>
      <c r="AW156" s="13" t="s">
        <v>34</v>
      </c>
      <c r="AX156" s="13" t="s">
        <v>72</v>
      </c>
      <c r="AY156" s="234" t="s">
        <v>130</v>
      </c>
    </row>
    <row r="157" s="13" customFormat="1">
      <c r="A157" s="13"/>
      <c r="B157" s="223"/>
      <c r="C157" s="224"/>
      <c r="D157" s="225" t="s">
        <v>141</v>
      </c>
      <c r="E157" s="226" t="s">
        <v>19</v>
      </c>
      <c r="F157" s="227" t="s">
        <v>1131</v>
      </c>
      <c r="G157" s="224"/>
      <c r="H157" s="228">
        <v>68.560000000000002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141</v>
      </c>
      <c r="AU157" s="234" t="s">
        <v>82</v>
      </c>
      <c r="AV157" s="13" t="s">
        <v>82</v>
      </c>
      <c r="AW157" s="13" t="s">
        <v>34</v>
      </c>
      <c r="AX157" s="13" t="s">
        <v>72</v>
      </c>
      <c r="AY157" s="234" t="s">
        <v>130</v>
      </c>
    </row>
    <row r="158" s="14" customFormat="1">
      <c r="A158" s="14"/>
      <c r="B158" s="235"/>
      <c r="C158" s="236"/>
      <c r="D158" s="225" t="s">
        <v>141</v>
      </c>
      <c r="E158" s="237" t="s">
        <v>19</v>
      </c>
      <c r="F158" s="238" t="s">
        <v>143</v>
      </c>
      <c r="G158" s="236"/>
      <c r="H158" s="239">
        <v>619.18299999999999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141</v>
      </c>
      <c r="AU158" s="245" t="s">
        <v>82</v>
      </c>
      <c r="AV158" s="14" t="s">
        <v>137</v>
      </c>
      <c r="AW158" s="14" t="s">
        <v>4</v>
      </c>
      <c r="AX158" s="14" t="s">
        <v>80</v>
      </c>
      <c r="AY158" s="245" t="s">
        <v>130</v>
      </c>
    </row>
    <row r="159" s="2" customFormat="1" ht="16.5" customHeight="1">
      <c r="A159" s="39"/>
      <c r="B159" s="40"/>
      <c r="C159" s="256" t="s">
        <v>247</v>
      </c>
      <c r="D159" s="256" t="s">
        <v>218</v>
      </c>
      <c r="E159" s="257" t="s">
        <v>1132</v>
      </c>
      <c r="F159" s="258" t="s">
        <v>1133</v>
      </c>
      <c r="G159" s="259" t="s">
        <v>151</v>
      </c>
      <c r="H159" s="260">
        <v>0.248</v>
      </c>
      <c r="I159" s="261"/>
      <c r="J159" s="262">
        <f>ROUND(I159*H159,2)</f>
        <v>0</v>
      </c>
      <c r="K159" s="258" t="s">
        <v>136</v>
      </c>
      <c r="L159" s="263"/>
      <c r="M159" s="264" t="s">
        <v>19</v>
      </c>
      <c r="N159" s="265" t="s">
        <v>43</v>
      </c>
      <c r="O159" s="85"/>
      <c r="P159" s="214">
        <f>O159*H159</f>
        <v>0</v>
      </c>
      <c r="Q159" s="214">
        <v>1</v>
      </c>
      <c r="R159" s="214">
        <f>Q159*H159</f>
        <v>0.248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324</v>
      </c>
      <c r="AT159" s="216" t="s">
        <v>218</v>
      </c>
      <c r="AU159" s="216" t="s">
        <v>82</v>
      </c>
      <c r="AY159" s="18" t="s">
        <v>130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230</v>
      </c>
      <c r="BM159" s="216" t="s">
        <v>1134</v>
      </c>
    </row>
    <row r="160" s="13" customFormat="1">
      <c r="A160" s="13"/>
      <c r="B160" s="223"/>
      <c r="C160" s="224"/>
      <c r="D160" s="225" t="s">
        <v>141</v>
      </c>
      <c r="E160" s="226" t="s">
        <v>19</v>
      </c>
      <c r="F160" s="227" t="s">
        <v>1135</v>
      </c>
      <c r="G160" s="224"/>
      <c r="H160" s="228">
        <v>0.248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141</v>
      </c>
      <c r="AU160" s="234" t="s">
        <v>82</v>
      </c>
      <c r="AV160" s="13" t="s">
        <v>82</v>
      </c>
      <c r="AW160" s="13" t="s">
        <v>34</v>
      </c>
      <c r="AX160" s="13" t="s">
        <v>80</v>
      </c>
      <c r="AY160" s="234" t="s">
        <v>130</v>
      </c>
    </row>
    <row r="161" s="2" customFormat="1" ht="16.5" customHeight="1">
      <c r="A161" s="39"/>
      <c r="B161" s="40"/>
      <c r="C161" s="205" t="s">
        <v>253</v>
      </c>
      <c r="D161" s="205" t="s">
        <v>132</v>
      </c>
      <c r="E161" s="206" t="s">
        <v>1136</v>
      </c>
      <c r="F161" s="207" t="s">
        <v>1137</v>
      </c>
      <c r="G161" s="208" t="s">
        <v>170</v>
      </c>
      <c r="H161" s="209">
        <v>550.62300000000005</v>
      </c>
      <c r="I161" s="210"/>
      <c r="J161" s="211">
        <f>ROUND(I161*H161,2)</f>
        <v>0</v>
      </c>
      <c r="K161" s="207" t="s">
        <v>136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0.00036374999999999998</v>
      </c>
      <c r="R161" s="214">
        <f>Q161*H161</f>
        <v>0.20028911625000001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230</v>
      </c>
      <c r="AT161" s="216" t="s">
        <v>132</v>
      </c>
      <c r="AU161" s="216" t="s">
        <v>82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230</v>
      </c>
      <c r="BM161" s="216" t="s">
        <v>1138</v>
      </c>
    </row>
    <row r="162" s="2" customFormat="1">
      <c r="A162" s="39"/>
      <c r="B162" s="40"/>
      <c r="C162" s="41"/>
      <c r="D162" s="218" t="s">
        <v>139</v>
      </c>
      <c r="E162" s="41"/>
      <c r="F162" s="219" t="s">
        <v>1139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82</v>
      </c>
    </row>
    <row r="163" s="15" customFormat="1">
      <c r="A163" s="15"/>
      <c r="B163" s="246"/>
      <c r="C163" s="247"/>
      <c r="D163" s="225" t="s">
        <v>141</v>
      </c>
      <c r="E163" s="248" t="s">
        <v>19</v>
      </c>
      <c r="F163" s="249" t="s">
        <v>1130</v>
      </c>
      <c r="G163" s="247"/>
      <c r="H163" s="248" t="s">
        <v>19</v>
      </c>
      <c r="I163" s="250"/>
      <c r="J163" s="247"/>
      <c r="K163" s="247"/>
      <c r="L163" s="251"/>
      <c r="M163" s="252"/>
      <c r="N163" s="253"/>
      <c r="O163" s="253"/>
      <c r="P163" s="253"/>
      <c r="Q163" s="253"/>
      <c r="R163" s="253"/>
      <c r="S163" s="253"/>
      <c r="T163" s="25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5" t="s">
        <v>141</v>
      </c>
      <c r="AU163" s="255" t="s">
        <v>82</v>
      </c>
      <c r="AV163" s="15" t="s">
        <v>80</v>
      </c>
      <c r="AW163" s="15" t="s">
        <v>34</v>
      </c>
      <c r="AX163" s="15" t="s">
        <v>72</v>
      </c>
      <c r="AY163" s="255" t="s">
        <v>130</v>
      </c>
    </row>
    <row r="164" s="13" customFormat="1">
      <c r="A164" s="13"/>
      <c r="B164" s="223"/>
      <c r="C164" s="224"/>
      <c r="D164" s="225" t="s">
        <v>141</v>
      </c>
      <c r="E164" s="226" t="s">
        <v>19</v>
      </c>
      <c r="F164" s="227" t="s">
        <v>1125</v>
      </c>
      <c r="G164" s="224"/>
      <c r="H164" s="228">
        <v>550.62300000000005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141</v>
      </c>
      <c r="AU164" s="234" t="s">
        <v>82</v>
      </c>
      <c r="AV164" s="13" t="s">
        <v>82</v>
      </c>
      <c r="AW164" s="13" t="s">
        <v>34</v>
      </c>
      <c r="AX164" s="13" t="s">
        <v>72</v>
      </c>
      <c r="AY164" s="234" t="s">
        <v>130</v>
      </c>
    </row>
    <row r="165" s="14" customFormat="1">
      <c r="A165" s="14"/>
      <c r="B165" s="235"/>
      <c r="C165" s="236"/>
      <c r="D165" s="225" t="s">
        <v>141</v>
      </c>
      <c r="E165" s="237" t="s">
        <v>19</v>
      </c>
      <c r="F165" s="238" t="s">
        <v>143</v>
      </c>
      <c r="G165" s="236"/>
      <c r="H165" s="239">
        <v>550.62300000000005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141</v>
      </c>
      <c r="AU165" s="245" t="s">
        <v>82</v>
      </c>
      <c r="AV165" s="14" t="s">
        <v>137</v>
      </c>
      <c r="AW165" s="14" t="s">
        <v>4</v>
      </c>
      <c r="AX165" s="14" t="s">
        <v>80</v>
      </c>
      <c r="AY165" s="245" t="s">
        <v>130</v>
      </c>
    </row>
    <row r="166" s="2" customFormat="1" ht="24.15" customHeight="1">
      <c r="A166" s="39"/>
      <c r="B166" s="40"/>
      <c r="C166" s="205" t="s">
        <v>7</v>
      </c>
      <c r="D166" s="205" t="s">
        <v>132</v>
      </c>
      <c r="E166" s="206" t="s">
        <v>1140</v>
      </c>
      <c r="F166" s="207" t="s">
        <v>1141</v>
      </c>
      <c r="G166" s="208" t="s">
        <v>170</v>
      </c>
      <c r="H166" s="209">
        <v>68.560000000000002</v>
      </c>
      <c r="I166" s="210"/>
      <c r="J166" s="211">
        <f>ROUND(I166*H166,2)</f>
        <v>0</v>
      </c>
      <c r="K166" s="207" t="s">
        <v>136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230</v>
      </c>
      <c r="AT166" s="216" t="s">
        <v>132</v>
      </c>
      <c r="AU166" s="216" t="s">
        <v>82</v>
      </c>
      <c r="AY166" s="18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230</v>
      </c>
      <c r="BM166" s="216" t="s">
        <v>1142</v>
      </c>
    </row>
    <row r="167" s="2" customFormat="1">
      <c r="A167" s="39"/>
      <c r="B167" s="40"/>
      <c r="C167" s="41"/>
      <c r="D167" s="218" t="s">
        <v>139</v>
      </c>
      <c r="E167" s="41"/>
      <c r="F167" s="219" t="s">
        <v>1143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139</v>
      </c>
      <c r="AU167" s="18" t="s">
        <v>82</v>
      </c>
    </row>
    <row r="168" s="13" customFormat="1">
      <c r="A168" s="13"/>
      <c r="B168" s="223"/>
      <c r="C168" s="224"/>
      <c r="D168" s="225" t="s">
        <v>141</v>
      </c>
      <c r="E168" s="226" t="s">
        <v>19</v>
      </c>
      <c r="F168" s="227" t="s">
        <v>1131</v>
      </c>
      <c r="G168" s="224"/>
      <c r="H168" s="228">
        <v>68.560000000000002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141</v>
      </c>
      <c r="AU168" s="234" t="s">
        <v>82</v>
      </c>
      <c r="AV168" s="13" t="s">
        <v>82</v>
      </c>
      <c r="AW168" s="13" t="s">
        <v>34</v>
      </c>
      <c r="AX168" s="13" t="s">
        <v>72</v>
      </c>
      <c r="AY168" s="234" t="s">
        <v>130</v>
      </c>
    </row>
    <row r="169" s="14" customFormat="1">
      <c r="A169" s="14"/>
      <c r="B169" s="235"/>
      <c r="C169" s="236"/>
      <c r="D169" s="225" t="s">
        <v>141</v>
      </c>
      <c r="E169" s="237" t="s">
        <v>19</v>
      </c>
      <c r="F169" s="238" t="s">
        <v>143</v>
      </c>
      <c r="G169" s="236"/>
      <c r="H169" s="239">
        <v>68.560000000000002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141</v>
      </c>
      <c r="AU169" s="245" t="s">
        <v>82</v>
      </c>
      <c r="AV169" s="14" t="s">
        <v>137</v>
      </c>
      <c r="AW169" s="14" t="s">
        <v>4</v>
      </c>
      <c r="AX169" s="14" t="s">
        <v>80</v>
      </c>
      <c r="AY169" s="245" t="s">
        <v>130</v>
      </c>
    </row>
    <row r="170" s="2" customFormat="1" ht="24.15" customHeight="1">
      <c r="A170" s="39"/>
      <c r="B170" s="40"/>
      <c r="C170" s="256" t="s">
        <v>264</v>
      </c>
      <c r="D170" s="256" t="s">
        <v>218</v>
      </c>
      <c r="E170" s="257" t="s">
        <v>1144</v>
      </c>
      <c r="F170" s="258" t="s">
        <v>1145</v>
      </c>
      <c r="G170" s="259" t="s">
        <v>170</v>
      </c>
      <c r="H170" s="260">
        <v>712.05999999999995</v>
      </c>
      <c r="I170" s="261"/>
      <c r="J170" s="262">
        <f>ROUND(I170*H170,2)</f>
        <v>0</v>
      </c>
      <c r="K170" s="258" t="s">
        <v>136</v>
      </c>
      <c r="L170" s="263"/>
      <c r="M170" s="264" t="s">
        <v>19</v>
      </c>
      <c r="N170" s="265" t="s">
        <v>43</v>
      </c>
      <c r="O170" s="85"/>
      <c r="P170" s="214">
        <f>O170*H170</f>
        <v>0</v>
      </c>
      <c r="Q170" s="214">
        <v>0.0054000000000000003</v>
      </c>
      <c r="R170" s="214">
        <f>Q170*H170</f>
        <v>3.8451239999999998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324</v>
      </c>
      <c r="AT170" s="216" t="s">
        <v>218</v>
      </c>
      <c r="AU170" s="216" t="s">
        <v>82</v>
      </c>
      <c r="AY170" s="18" t="s">
        <v>130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230</v>
      </c>
      <c r="BM170" s="216" t="s">
        <v>1146</v>
      </c>
    </row>
    <row r="171" s="2" customFormat="1">
      <c r="A171" s="39"/>
      <c r="B171" s="40"/>
      <c r="C171" s="41"/>
      <c r="D171" s="225" t="s">
        <v>275</v>
      </c>
      <c r="E171" s="41"/>
      <c r="F171" s="266" t="s">
        <v>1147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275</v>
      </c>
      <c r="AU171" s="18" t="s">
        <v>82</v>
      </c>
    </row>
    <row r="172" s="15" customFormat="1">
      <c r="A172" s="15"/>
      <c r="B172" s="246"/>
      <c r="C172" s="247"/>
      <c r="D172" s="225" t="s">
        <v>141</v>
      </c>
      <c r="E172" s="248" t="s">
        <v>19</v>
      </c>
      <c r="F172" s="249" t="s">
        <v>1130</v>
      </c>
      <c r="G172" s="247"/>
      <c r="H172" s="248" t="s">
        <v>19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141</v>
      </c>
      <c r="AU172" s="255" t="s">
        <v>82</v>
      </c>
      <c r="AV172" s="15" t="s">
        <v>80</v>
      </c>
      <c r="AW172" s="15" t="s">
        <v>34</v>
      </c>
      <c r="AX172" s="15" t="s">
        <v>72</v>
      </c>
      <c r="AY172" s="255" t="s">
        <v>130</v>
      </c>
    </row>
    <row r="173" s="13" customFormat="1">
      <c r="A173" s="13"/>
      <c r="B173" s="223"/>
      <c r="C173" s="224"/>
      <c r="D173" s="225" t="s">
        <v>141</v>
      </c>
      <c r="E173" s="226" t="s">
        <v>19</v>
      </c>
      <c r="F173" s="227" t="s">
        <v>1125</v>
      </c>
      <c r="G173" s="224"/>
      <c r="H173" s="228">
        <v>550.62300000000005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141</v>
      </c>
      <c r="AU173" s="234" t="s">
        <v>82</v>
      </c>
      <c r="AV173" s="13" t="s">
        <v>82</v>
      </c>
      <c r="AW173" s="13" t="s">
        <v>34</v>
      </c>
      <c r="AX173" s="13" t="s">
        <v>72</v>
      </c>
      <c r="AY173" s="234" t="s">
        <v>130</v>
      </c>
    </row>
    <row r="174" s="13" customFormat="1">
      <c r="A174" s="13"/>
      <c r="B174" s="223"/>
      <c r="C174" s="224"/>
      <c r="D174" s="225" t="s">
        <v>141</v>
      </c>
      <c r="E174" s="226" t="s">
        <v>19</v>
      </c>
      <c r="F174" s="227" t="s">
        <v>1131</v>
      </c>
      <c r="G174" s="224"/>
      <c r="H174" s="228">
        <v>68.560000000000002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141</v>
      </c>
      <c r="AU174" s="234" t="s">
        <v>82</v>
      </c>
      <c r="AV174" s="13" t="s">
        <v>82</v>
      </c>
      <c r="AW174" s="13" t="s">
        <v>34</v>
      </c>
      <c r="AX174" s="13" t="s">
        <v>72</v>
      </c>
      <c r="AY174" s="234" t="s">
        <v>130</v>
      </c>
    </row>
    <row r="175" s="13" customFormat="1">
      <c r="A175" s="13"/>
      <c r="B175" s="223"/>
      <c r="C175" s="224"/>
      <c r="D175" s="225" t="s">
        <v>141</v>
      </c>
      <c r="E175" s="226" t="s">
        <v>19</v>
      </c>
      <c r="F175" s="227" t="s">
        <v>1148</v>
      </c>
      <c r="G175" s="224"/>
      <c r="H175" s="228">
        <v>712.05999999999995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141</v>
      </c>
      <c r="AU175" s="234" t="s">
        <v>82</v>
      </c>
      <c r="AV175" s="13" t="s">
        <v>82</v>
      </c>
      <c r="AW175" s="13" t="s">
        <v>34</v>
      </c>
      <c r="AX175" s="13" t="s">
        <v>80</v>
      </c>
      <c r="AY175" s="234" t="s">
        <v>130</v>
      </c>
    </row>
    <row r="176" s="2" customFormat="1" ht="33" customHeight="1">
      <c r="A176" s="39"/>
      <c r="B176" s="40"/>
      <c r="C176" s="205" t="s">
        <v>270</v>
      </c>
      <c r="D176" s="205" t="s">
        <v>132</v>
      </c>
      <c r="E176" s="206" t="s">
        <v>1149</v>
      </c>
      <c r="F176" s="207" t="s">
        <v>1150</v>
      </c>
      <c r="G176" s="208" t="s">
        <v>170</v>
      </c>
      <c r="H176" s="209">
        <v>550.62300000000005</v>
      </c>
      <c r="I176" s="210"/>
      <c r="J176" s="211">
        <f>ROUND(I176*H176,2)</f>
        <v>0</v>
      </c>
      <c r="K176" s="207" t="s">
        <v>136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0.00028449600000000002</v>
      </c>
      <c r="R176" s="214">
        <f>Q176*H176</f>
        <v>0.15665004100800004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230</v>
      </c>
      <c r="AT176" s="216" t="s">
        <v>132</v>
      </c>
      <c r="AU176" s="216" t="s">
        <v>82</v>
      </c>
      <c r="AY176" s="18" t="s">
        <v>130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230</v>
      </c>
      <c r="BM176" s="216" t="s">
        <v>1151</v>
      </c>
    </row>
    <row r="177" s="2" customFormat="1">
      <c r="A177" s="39"/>
      <c r="B177" s="40"/>
      <c r="C177" s="41"/>
      <c r="D177" s="218" t="s">
        <v>139</v>
      </c>
      <c r="E177" s="41"/>
      <c r="F177" s="219" t="s">
        <v>1152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139</v>
      </c>
      <c r="AU177" s="18" t="s">
        <v>82</v>
      </c>
    </row>
    <row r="178" s="13" customFormat="1">
      <c r="A178" s="13"/>
      <c r="B178" s="223"/>
      <c r="C178" s="224"/>
      <c r="D178" s="225" t="s">
        <v>141</v>
      </c>
      <c r="E178" s="226" t="s">
        <v>19</v>
      </c>
      <c r="F178" s="227" t="s">
        <v>1125</v>
      </c>
      <c r="G178" s="224"/>
      <c r="H178" s="228">
        <v>550.62300000000005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141</v>
      </c>
      <c r="AU178" s="234" t="s">
        <v>82</v>
      </c>
      <c r="AV178" s="13" t="s">
        <v>82</v>
      </c>
      <c r="AW178" s="13" t="s">
        <v>34</v>
      </c>
      <c r="AX178" s="13" t="s">
        <v>72</v>
      </c>
      <c r="AY178" s="234" t="s">
        <v>130</v>
      </c>
    </row>
    <row r="179" s="14" customFormat="1">
      <c r="A179" s="14"/>
      <c r="B179" s="235"/>
      <c r="C179" s="236"/>
      <c r="D179" s="225" t="s">
        <v>141</v>
      </c>
      <c r="E179" s="237" t="s">
        <v>19</v>
      </c>
      <c r="F179" s="238" t="s">
        <v>143</v>
      </c>
      <c r="G179" s="236"/>
      <c r="H179" s="239">
        <v>550.62300000000005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141</v>
      </c>
      <c r="AU179" s="245" t="s">
        <v>82</v>
      </c>
      <c r="AV179" s="14" t="s">
        <v>137</v>
      </c>
      <c r="AW179" s="14" t="s">
        <v>4</v>
      </c>
      <c r="AX179" s="14" t="s">
        <v>80</v>
      </c>
      <c r="AY179" s="245" t="s">
        <v>130</v>
      </c>
    </row>
    <row r="180" s="2" customFormat="1" ht="24.15" customHeight="1">
      <c r="A180" s="39"/>
      <c r="B180" s="40"/>
      <c r="C180" s="205" t="s">
        <v>278</v>
      </c>
      <c r="D180" s="205" t="s">
        <v>132</v>
      </c>
      <c r="E180" s="206" t="s">
        <v>1153</v>
      </c>
      <c r="F180" s="207" t="s">
        <v>1154</v>
      </c>
      <c r="G180" s="208" t="s">
        <v>170</v>
      </c>
      <c r="H180" s="209">
        <v>15.329000000000001</v>
      </c>
      <c r="I180" s="210"/>
      <c r="J180" s="211">
        <f>ROUND(I180*H180,2)</f>
        <v>0</v>
      </c>
      <c r="K180" s="207" t="s">
        <v>136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3.3087999999999999E-05</v>
      </c>
      <c r="R180" s="214">
        <f>Q180*H180</f>
        <v>0.00050720595200000004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230</v>
      </c>
      <c r="AT180" s="216" t="s">
        <v>132</v>
      </c>
      <c r="AU180" s="216" t="s">
        <v>82</v>
      </c>
      <c r="AY180" s="18" t="s">
        <v>130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230</v>
      </c>
      <c r="BM180" s="216" t="s">
        <v>1155</v>
      </c>
    </row>
    <row r="181" s="2" customFormat="1">
      <c r="A181" s="39"/>
      <c r="B181" s="40"/>
      <c r="C181" s="41"/>
      <c r="D181" s="218" t="s">
        <v>139</v>
      </c>
      <c r="E181" s="41"/>
      <c r="F181" s="219" t="s">
        <v>1156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139</v>
      </c>
      <c r="AU181" s="18" t="s">
        <v>82</v>
      </c>
    </row>
    <row r="182" s="13" customFormat="1">
      <c r="A182" s="13"/>
      <c r="B182" s="223"/>
      <c r="C182" s="224"/>
      <c r="D182" s="225" t="s">
        <v>141</v>
      </c>
      <c r="E182" s="226" t="s">
        <v>19</v>
      </c>
      <c r="F182" s="227" t="s">
        <v>1157</v>
      </c>
      <c r="G182" s="224"/>
      <c r="H182" s="228">
        <v>15.329000000000001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141</v>
      </c>
      <c r="AU182" s="234" t="s">
        <v>82</v>
      </c>
      <c r="AV182" s="13" t="s">
        <v>82</v>
      </c>
      <c r="AW182" s="13" t="s">
        <v>34</v>
      </c>
      <c r="AX182" s="13" t="s">
        <v>72</v>
      </c>
      <c r="AY182" s="234" t="s">
        <v>130</v>
      </c>
    </row>
    <row r="183" s="14" customFormat="1">
      <c r="A183" s="14"/>
      <c r="B183" s="235"/>
      <c r="C183" s="236"/>
      <c r="D183" s="225" t="s">
        <v>141</v>
      </c>
      <c r="E183" s="237" t="s">
        <v>19</v>
      </c>
      <c r="F183" s="238" t="s">
        <v>143</v>
      </c>
      <c r="G183" s="236"/>
      <c r="H183" s="239">
        <v>15.329000000000001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141</v>
      </c>
      <c r="AU183" s="245" t="s">
        <v>82</v>
      </c>
      <c r="AV183" s="14" t="s">
        <v>137</v>
      </c>
      <c r="AW183" s="14" t="s">
        <v>4</v>
      </c>
      <c r="AX183" s="14" t="s">
        <v>80</v>
      </c>
      <c r="AY183" s="245" t="s">
        <v>130</v>
      </c>
    </row>
    <row r="184" s="2" customFormat="1" ht="24.15" customHeight="1">
      <c r="A184" s="39"/>
      <c r="B184" s="40"/>
      <c r="C184" s="205" t="s">
        <v>285</v>
      </c>
      <c r="D184" s="205" t="s">
        <v>132</v>
      </c>
      <c r="E184" s="206" t="s">
        <v>1158</v>
      </c>
      <c r="F184" s="207" t="s">
        <v>1159</v>
      </c>
      <c r="G184" s="208" t="s">
        <v>170</v>
      </c>
      <c r="H184" s="209">
        <v>71.352000000000004</v>
      </c>
      <c r="I184" s="210"/>
      <c r="J184" s="211">
        <f>ROUND(I184*H184,2)</f>
        <v>0</v>
      </c>
      <c r="K184" s="207" t="s">
        <v>136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230</v>
      </c>
      <c r="AT184" s="216" t="s">
        <v>132</v>
      </c>
      <c r="AU184" s="216" t="s">
        <v>82</v>
      </c>
      <c r="AY184" s="18" t="s">
        <v>130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230</v>
      </c>
      <c r="BM184" s="216" t="s">
        <v>1160</v>
      </c>
    </row>
    <row r="185" s="2" customFormat="1">
      <c r="A185" s="39"/>
      <c r="B185" s="40"/>
      <c r="C185" s="41"/>
      <c r="D185" s="218" t="s">
        <v>139</v>
      </c>
      <c r="E185" s="41"/>
      <c r="F185" s="219" t="s">
        <v>1161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139</v>
      </c>
      <c r="AU185" s="18" t="s">
        <v>82</v>
      </c>
    </row>
    <row r="186" s="13" customFormat="1">
      <c r="A186" s="13"/>
      <c r="B186" s="223"/>
      <c r="C186" s="224"/>
      <c r="D186" s="225" t="s">
        <v>141</v>
      </c>
      <c r="E186" s="226" t="s">
        <v>19</v>
      </c>
      <c r="F186" s="227" t="s">
        <v>1162</v>
      </c>
      <c r="G186" s="224"/>
      <c r="H186" s="228">
        <v>71.352000000000004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141</v>
      </c>
      <c r="AU186" s="234" t="s">
        <v>82</v>
      </c>
      <c r="AV186" s="13" t="s">
        <v>82</v>
      </c>
      <c r="AW186" s="13" t="s">
        <v>34</v>
      </c>
      <c r="AX186" s="13" t="s">
        <v>72</v>
      </c>
      <c r="AY186" s="234" t="s">
        <v>130</v>
      </c>
    </row>
    <row r="187" s="14" customFormat="1">
      <c r="A187" s="14"/>
      <c r="B187" s="235"/>
      <c r="C187" s="236"/>
      <c r="D187" s="225" t="s">
        <v>141</v>
      </c>
      <c r="E187" s="237" t="s">
        <v>19</v>
      </c>
      <c r="F187" s="238" t="s">
        <v>143</v>
      </c>
      <c r="G187" s="236"/>
      <c r="H187" s="239">
        <v>71.352000000000004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141</v>
      </c>
      <c r="AU187" s="245" t="s">
        <v>82</v>
      </c>
      <c r="AV187" s="14" t="s">
        <v>137</v>
      </c>
      <c r="AW187" s="14" t="s">
        <v>4</v>
      </c>
      <c r="AX187" s="14" t="s">
        <v>80</v>
      </c>
      <c r="AY187" s="245" t="s">
        <v>130</v>
      </c>
    </row>
    <row r="188" s="2" customFormat="1" ht="33" customHeight="1">
      <c r="A188" s="39"/>
      <c r="B188" s="40"/>
      <c r="C188" s="205" t="s">
        <v>291</v>
      </c>
      <c r="D188" s="205" t="s">
        <v>132</v>
      </c>
      <c r="E188" s="206" t="s">
        <v>1163</v>
      </c>
      <c r="F188" s="207" t="s">
        <v>1164</v>
      </c>
      <c r="G188" s="208" t="s">
        <v>338</v>
      </c>
      <c r="H188" s="209">
        <v>6</v>
      </c>
      <c r="I188" s="210"/>
      <c r="J188" s="211">
        <f>ROUND(I188*H188,2)</f>
        <v>0</v>
      </c>
      <c r="K188" s="207" t="s">
        <v>136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0.0074999999999999997</v>
      </c>
      <c r="R188" s="214">
        <f>Q188*H188</f>
        <v>0.044999999999999998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230</v>
      </c>
      <c r="AT188" s="216" t="s">
        <v>132</v>
      </c>
      <c r="AU188" s="216" t="s">
        <v>82</v>
      </c>
      <c r="AY188" s="18" t="s">
        <v>130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230</v>
      </c>
      <c r="BM188" s="216" t="s">
        <v>1165</v>
      </c>
    </row>
    <row r="189" s="2" customFormat="1">
      <c r="A189" s="39"/>
      <c r="B189" s="40"/>
      <c r="C189" s="41"/>
      <c r="D189" s="218" t="s">
        <v>139</v>
      </c>
      <c r="E189" s="41"/>
      <c r="F189" s="219" t="s">
        <v>1166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139</v>
      </c>
      <c r="AU189" s="18" t="s">
        <v>82</v>
      </c>
    </row>
    <row r="190" s="2" customFormat="1" ht="16.5" customHeight="1">
      <c r="A190" s="39"/>
      <c r="B190" s="40"/>
      <c r="C190" s="205" t="s">
        <v>298</v>
      </c>
      <c r="D190" s="205" t="s">
        <v>132</v>
      </c>
      <c r="E190" s="206" t="s">
        <v>1167</v>
      </c>
      <c r="F190" s="207" t="s">
        <v>1168</v>
      </c>
      <c r="G190" s="208" t="s">
        <v>213</v>
      </c>
      <c r="H190" s="209">
        <v>148.41999999999999</v>
      </c>
      <c r="I190" s="210"/>
      <c r="J190" s="211">
        <f>ROUND(I190*H190,2)</f>
        <v>0</v>
      </c>
      <c r="K190" s="207" t="s">
        <v>136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0.00037510000000000001</v>
      </c>
      <c r="R190" s="214">
        <f>Q190*H190</f>
        <v>0.055672342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230</v>
      </c>
      <c r="AT190" s="216" t="s">
        <v>132</v>
      </c>
      <c r="AU190" s="216" t="s">
        <v>82</v>
      </c>
      <c r="AY190" s="18" t="s">
        <v>130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230</v>
      </c>
      <c r="BM190" s="216" t="s">
        <v>1169</v>
      </c>
    </row>
    <row r="191" s="2" customFormat="1">
      <c r="A191" s="39"/>
      <c r="B191" s="40"/>
      <c r="C191" s="41"/>
      <c r="D191" s="218" t="s">
        <v>139</v>
      </c>
      <c r="E191" s="41"/>
      <c r="F191" s="219" t="s">
        <v>1170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139</v>
      </c>
      <c r="AU191" s="18" t="s">
        <v>82</v>
      </c>
    </row>
    <row r="192" s="13" customFormat="1">
      <c r="A192" s="13"/>
      <c r="B192" s="223"/>
      <c r="C192" s="224"/>
      <c r="D192" s="225" t="s">
        <v>141</v>
      </c>
      <c r="E192" s="226" t="s">
        <v>19</v>
      </c>
      <c r="F192" s="227" t="s">
        <v>1171</v>
      </c>
      <c r="G192" s="224"/>
      <c r="H192" s="228">
        <v>148.41999999999999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141</v>
      </c>
      <c r="AU192" s="234" t="s">
        <v>82</v>
      </c>
      <c r="AV192" s="13" t="s">
        <v>82</v>
      </c>
      <c r="AW192" s="13" t="s">
        <v>34</v>
      </c>
      <c r="AX192" s="13" t="s">
        <v>72</v>
      </c>
      <c r="AY192" s="234" t="s">
        <v>130</v>
      </c>
    </row>
    <row r="193" s="14" customFormat="1">
      <c r="A193" s="14"/>
      <c r="B193" s="235"/>
      <c r="C193" s="236"/>
      <c r="D193" s="225" t="s">
        <v>141</v>
      </c>
      <c r="E193" s="237" t="s">
        <v>19</v>
      </c>
      <c r="F193" s="238" t="s">
        <v>143</v>
      </c>
      <c r="G193" s="236"/>
      <c r="H193" s="239">
        <v>148.41999999999999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141</v>
      </c>
      <c r="AU193" s="245" t="s">
        <v>82</v>
      </c>
      <c r="AV193" s="14" t="s">
        <v>137</v>
      </c>
      <c r="AW193" s="14" t="s">
        <v>4</v>
      </c>
      <c r="AX193" s="14" t="s">
        <v>80</v>
      </c>
      <c r="AY193" s="245" t="s">
        <v>130</v>
      </c>
    </row>
    <row r="194" s="2" customFormat="1" ht="16.5" customHeight="1">
      <c r="A194" s="39"/>
      <c r="B194" s="40"/>
      <c r="C194" s="256" t="s">
        <v>303</v>
      </c>
      <c r="D194" s="256" t="s">
        <v>218</v>
      </c>
      <c r="E194" s="257" t="s">
        <v>1172</v>
      </c>
      <c r="F194" s="258" t="s">
        <v>1173</v>
      </c>
      <c r="G194" s="259" t="s">
        <v>170</v>
      </c>
      <c r="H194" s="260">
        <v>739.63599999999997</v>
      </c>
      <c r="I194" s="261"/>
      <c r="J194" s="262">
        <f>ROUND(I194*H194,2)</f>
        <v>0</v>
      </c>
      <c r="K194" s="258" t="s">
        <v>136</v>
      </c>
      <c r="L194" s="263"/>
      <c r="M194" s="264" t="s">
        <v>19</v>
      </c>
      <c r="N194" s="265" t="s">
        <v>43</v>
      </c>
      <c r="O194" s="85"/>
      <c r="P194" s="214">
        <f>O194*H194</f>
        <v>0</v>
      </c>
      <c r="Q194" s="214">
        <v>0.0022000000000000001</v>
      </c>
      <c r="R194" s="214">
        <f>Q194*H194</f>
        <v>1.6271992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324</v>
      </c>
      <c r="AT194" s="216" t="s">
        <v>218</v>
      </c>
      <c r="AU194" s="216" t="s">
        <v>82</v>
      </c>
      <c r="AY194" s="18" t="s">
        <v>130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230</v>
      </c>
      <c r="BM194" s="216" t="s">
        <v>1174</v>
      </c>
    </row>
    <row r="195" s="13" customFormat="1">
      <c r="A195" s="13"/>
      <c r="B195" s="223"/>
      <c r="C195" s="224"/>
      <c r="D195" s="225" t="s">
        <v>141</v>
      </c>
      <c r="E195" s="226" t="s">
        <v>19</v>
      </c>
      <c r="F195" s="227" t="s">
        <v>1125</v>
      </c>
      <c r="G195" s="224"/>
      <c r="H195" s="228">
        <v>550.62300000000005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141</v>
      </c>
      <c r="AU195" s="234" t="s">
        <v>82</v>
      </c>
      <c r="AV195" s="13" t="s">
        <v>82</v>
      </c>
      <c r="AW195" s="13" t="s">
        <v>34</v>
      </c>
      <c r="AX195" s="13" t="s">
        <v>72</v>
      </c>
      <c r="AY195" s="234" t="s">
        <v>130</v>
      </c>
    </row>
    <row r="196" s="13" customFormat="1">
      <c r="A196" s="13"/>
      <c r="B196" s="223"/>
      <c r="C196" s="224"/>
      <c r="D196" s="225" t="s">
        <v>141</v>
      </c>
      <c r="E196" s="226" t="s">
        <v>19</v>
      </c>
      <c r="F196" s="227" t="s">
        <v>1157</v>
      </c>
      <c r="G196" s="224"/>
      <c r="H196" s="228">
        <v>15.329000000000001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141</v>
      </c>
      <c r="AU196" s="234" t="s">
        <v>82</v>
      </c>
      <c r="AV196" s="13" t="s">
        <v>82</v>
      </c>
      <c r="AW196" s="13" t="s">
        <v>34</v>
      </c>
      <c r="AX196" s="13" t="s">
        <v>72</v>
      </c>
      <c r="AY196" s="234" t="s">
        <v>130</v>
      </c>
    </row>
    <row r="197" s="13" customFormat="1">
      <c r="A197" s="13"/>
      <c r="B197" s="223"/>
      <c r="C197" s="224"/>
      <c r="D197" s="225" t="s">
        <v>141</v>
      </c>
      <c r="E197" s="226" t="s">
        <v>19</v>
      </c>
      <c r="F197" s="227" t="s">
        <v>1175</v>
      </c>
      <c r="G197" s="224"/>
      <c r="H197" s="228">
        <v>3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141</v>
      </c>
      <c r="AU197" s="234" t="s">
        <v>82</v>
      </c>
      <c r="AV197" s="13" t="s">
        <v>82</v>
      </c>
      <c r="AW197" s="13" t="s">
        <v>34</v>
      </c>
      <c r="AX197" s="13" t="s">
        <v>72</v>
      </c>
      <c r="AY197" s="234" t="s">
        <v>130</v>
      </c>
    </row>
    <row r="198" s="13" customFormat="1">
      <c r="A198" s="13"/>
      <c r="B198" s="223"/>
      <c r="C198" s="224"/>
      <c r="D198" s="225" t="s">
        <v>141</v>
      </c>
      <c r="E198" s="226" t="s">
        <v>19</v>
      </c>
      <c r="F198" s="227" t="s">
        <v>1176</v>
      </c>
      <c r="G198" s="224"/>
      <c r="H198" s="228">
        <v>74.209999999999994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141</v>
      </c>
      <c r="AU198" s="234" t="s">
        <v>82</v>
      </c>
      <c r="AV198" s="13" t="s">
        <v>82</v>
      </c>
      <c r="AW198" s="13" t="s">
        <v>34</v>
      </c>
      <c r="AX198" s="13" t="s">
        <v>72</v>
      </c>
      <c r="AY198" s="234" t="s">
        <v>130</v>
      </c>
    </row>
    <row r="199" s="13" customFormat="1">
      <c r="A199" s="13"/>
      <c r="B199" s="223"/>
      <c r="C199" s="224"/>
      <c r="D199" s="225" t="s">
        <v>141</v>
      </c>
      <c r="E199" s="226" t="s">
        <v>19</v>
      </c>
      <c r="F199" s="227" t="s">
        <v>1177</v>
      </c>
      <c r="G199" s="224"/>
      <c r="H199" s="228">
        <v>739.63599999999997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141</v>
      </c>
      <c r="AU199" s="234" t="s">
        <v>82</v>
      </c>
      <c r="AV199" s="13" t="s">
        <v>82</v>
      </c>
      <c r="AW199" s="13" t="s">
        <v>34</v>
      </c>
      <c r="AX199" s="13" t="s">
        <v>80</v>
      </c>
      <c r="AY199" s="234" t="s">
        <v>130</v>
      </c>
    </row>
    <row r="200" s="2" customFormat="1" ht="24.15" customHeight="1">
      <c r="A200" s="39"/>
      <c r="B200" s="40"/>
      <c r="C200" s="205" t="s">
        <v>308</v>
      </c>
      <c r="D200" s="205" t="s">
        <v>132</v>
      </c>
      <c r="E200" s="206" t="s">
        <v>1178</v>
      </c>
      <c r="F200" s="207" t="s">
        <v>1179</v>
      </c>
      <c r="G200" s="208" t="s">
        <v>338</v>
      </c>
      <c r="H200" s="209">
        <v>3</v>
      </c>
      <c r="I200" s="210"/>
      <c r="J200" s="211">
        <f>ROUND(I200*H200,2)</f>
        <v>0</v>
      </c>
      <c r="K200" s="207" t="s">
        <v>136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230</v>
      </c>
      <c r="AT200" s="216" t="s">
        <v>132</v>
      </c>
      <c r="AU200" s="216" t="s">
        <v>82</v>
      </c>
      <c r="AY200" s="18" t="s">
        <v>130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230</v>
      </c>
      <c r="BM200" s="216" t="s">
        <v>1180</v>
      </c>
    </row>
    <row r="201" s="2" customFormat="1">
      <c r="A201" s="39"/>
      <c r="B201" s="40"/>
      <c r="C201" s="41"/>
      <c r="D201" s="218" t="s">
        <v>139</v>
      </c>
      <c r="E201" s="41"/>
      <c r="F201" s="219" t="s">
        <v>1181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139</v>
      </c>
      <c r="AU201" s="18" t="s">
        <v>82</v>
      </c>
    </row>
    <row r="202" s="2" customFormat="1" ht="16.5" customHeight="1">
      <c r="A202" s="39"/>
      <c r="B202" s="40"/>
      <c r="C202" s="256" t="s">
        <v>313</v>
      </c>
      <c r="D202" s="256" t="s">
        <v>218</v>
      </c>
      <c r="E202" s="257" t="s">
        <v>1182</v>
      </c>
      <c r="F202" s="258" t="s">
        <v>1183</v>
      </c>
      <c r="G202" s="259" t="s">
        <v>338</v>
      </c>
      <c r="H202" s="260">
        <v>3</v>
      </c>
      <c r="I202" s="261"/>
      <c r="J202" s="262">
        <f>ROUND(I202*H202,2)</f>
        <v>0</v>
      </c>
      <c r="K202" s="258" t="s">
        <v>136</v>
      </c>
      <c r="L202" s="263"/>
      <c r="M202" s="264" t="s">
        <v>19</v>
      </c>
      <c r="N202" s="265" t="s">
        <v>43</v>
      </c>
      <c r="O202" s="85"/>
      <c r="P202" s="214">
        <f>O202*H202</f>
        <v>0</v>
      </c>
      <c r="Q202" s="214">
        <v>0.00010000000000000001</v>
      </c>
      <c r="R202" s="214">
        <f>Q202*H202</f>
        <v>0.00030000000000000003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324</v>
      </c>
      <c r="AT202" s="216" t="s">
        <v>218</v>
      </c>
      <c r="AU202" s="216" t="s">
        <v>82</v>
      </c>
      <c r="AY202" s="18" t="s">
        <v>130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230</v>
      </c>
      <c r="BM202" s="216" t="s">
        <v>1184</v>
      </c>
    </row>
    <row r="203" s="2" customFormat="1" ht="37.8" customHeight="1">
      <c r="A203" s="39"/>
      <c r="B203" s="40"/>
      <c r="C203" s="205" t="s">
        <v>318</v>
      </c>
      <c r="D203" s="205" t="s">
        <v>132</v>
      </c>
      <c r="E203" s="206" t="s">
        <v>1185</v>
      </c>
      <c r="F203" s="207" t="s">
        <v>1186</v>
      </c>
      <c r="G203" s="208" t="s">
        <v>338</v>
      </c>
      <c r="H203" s="209">
        <v>14</v>
      </c>
      <c r="I203" s="210"/>
      <c r="J203" s="211">
        <f>ROUND(I203*H203,2)</f>
        <v>0</v>
      </c>
      <c r="K203" s="207" t="s">
        <v>136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230</v>
      </c>
      <c r="AT203" s="216" t="s">
        <v>132</v>
      </c>
      <c r="AU203" s="216" t="s">
        <v>82</v>
      </c>
      <c r="AY203" s="18" t="s">
        <v>130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230</v>
      </c>
      <c r="BM203" s="216" t="s">
        <v>1187</v>
      </c>
    </row>
    <row r="204" s="2" customFormat="1">
      <c r="A204" s="39"/>
      <c r="B204" s="40"/>
      <c r="C204" s="41"/>
      <c r="D204" s="218" t="s">
        <v>139</v>
      </c>
      <c r="E204" s="41"/>
      <c r="F204" s="219" t="s">
        <v>1188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139</v>
      </c>
      <c r="AU204" s="18" t="s">
        <v>82</v>
      </c>
    </row>
    <row r="205" s="2" customFormat="1" ht="16.5" customHeight="1">
      <c r="A205" s="39"/>
      <c r="B205" s="40"/>
      <c r="C205" s="256" t="s">
        <v>324</v>
      </c>
      <c r="D205" s="256" t="s">
        <v>218</v>
      </c>
      <c r="E205" s="257" t="s">
        <v>1189</v>
      </c>
      <c r="F205" s="258" t="s">
        <v>1190</v>
      </c>
      <c r="G205" s="259" t="s">
        <v>338</v>
      </c>
      <c r="H205" s="260">
        <v>4</v>
      </c>
      <c r="I205" s="261"/>
      <c r="J205" s="262">
        <f>ROUND(I205*H205,2)</f>
        <v>0</v>
      </c>
      <c r="K205" s="258" t="s">
        <v>136</v>
      </c>
      <c r="L205" s="263"/>
      <c r="M205" s="264" t="s">
        <v>19</v>
      </c>
      <c r="N205" s="265" t="s">
        <v>43</v>
      </c>
      <c r="O205" s="85"/>
      <c r="P205" s="214">
        <f>O205*H205</f>
        <v>0</v>
      </c>
      <c r="Q205" s="214">
        <v>0.00020000000000000001</v>
      </c>
      <c r="R205" s="214">
        <f>Q205*H205</f>
        <v>0.00080000000000000004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324</v>
      </c>
      <c r="AT205" s="216" t="s">
        <v>218</v>
      </c>
      <c r="AU205" s="216" t="s">
        <v>82</v>
      </c>
      <c r="AY205" s="18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230</v>
      </c>
      <c r="BM205" s="216" t="s">
        <v>1191</v>
      </c>
    </row>
    <row r="206" s="2" customFormat="1" ht="16.5" customHeight="1">
      <c r="A206" s="39"/>
      <c r="B206" s="40"/>
      <c r="C206" s="256" t="s">
        <v>330</v>
      </c>
      <c r="D206" s="256" t="s">
        <v>218</v>
      </c>
      <c r="E206" s="257" t="s">
        <v>1192</v>
      </c>
      <c r="F206" s="258" t="s">
        <v>1193</v>
      </c>
      <c r="G206" s="259" t="s">
        <v>338</v>
      </c>
      <c r="H206" s="260">
        <v>10</v>
      </c>
      <c r="I206" s="261"/>
      <c r="J206" s="262">
        <f>ROUND(I206*H206,2)</f>
        <v>0</v>
      </c>
      <c r="K206" s="258" t="s">
        <v>136</v>
      </c>
      <c r="L206" s="263"/>
      <c r="M206" s="264" t="s">
        <v>19</v>
      </c>
      <c r="N206" s="265" t="s">
        <v>43</v>
      </c>
      <c r="O206" s="85"/>
      <c r="P206" s="214">
        <f>O206*H206</f>
        <v>0</v>
      </c>
      <c r="Q206" s="214">
        <v>0.00020000000000000001</v>
      </c>
      <c r="R206" s="214">
        <f>Q206*H206</f>
        <v>0.002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324</v>
      </c>
      <c r="AT206" s="216" t="s">
        <v>218</v>
      </c>
      <c r="AU206" s="216" t="s">
        <v>82</v>
      </c>
      <c r="AY206" s="18" t="s">
        <v>130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230</v>
      </c>
      <c r="BM206" s="216" t="s">
        <v>1194</v>
      </c>
    </row>
    <row r="207" s="2" customFormat="1" ht="21.75" customHeight="1">
      <c r="A207" s="39"/>
      <c r="B207" s="40"/>
      <c r="C207" s="205" t="s">
        <v>335</v>
      </c>
      <c r="D207" s="205" t="s">
        <v>132</v>
      </c>
      <c r="E207" s="206" t="s">
        <v>1195</v>
      </c>
      <c r="F207" s="207" t="s">
        <v>1196</v>
      </c>
      <c r="G207" s="208" t="s">
        <v>213</v>
      </c>
      <c r="H207" s="209">
        <v>85.379999999999995</v>
      </c>
      <c r="I207" s="210"/>
      <c r="J207" s="211">
        <f>ROUND(I207*H207,2)</f>
        <v>0</v>
      </c>
      <c r="K207" s="207" t="s">
        <v>136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0.00030239999999999998</v>
      </c>
      <c r="R207" s="214">
        <f>Q207*H207</f>
        <v>0.025818911999999996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230</v>
      </c>
      <c r="AT207" s="216" t="s">
        <v>132</v>
      </c>
      <c r="AU207" s="216" t="s">
        <v>82</v>
      </c>
      <c r="AY207" s="18" t="s">
        <v>130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230</v>
      </c>
      <c r="BM207" s="216" t="s">
        <v>1197</v>
      </c>
    </row>
    <row r="208" s="2" customFormat="1">
      <c r="A208" s="39"/>
      <c r="B208" s="40"/>
      <c r="C208" s="41"/>
      <c r="D208" s="218" t="s">
        <v>139</v>
      </c>
      <c r="E208" s="41"/>
      <c r="F208" s="219" t="s">
        <v>1198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139</v>
      </c>
      <c r="AU208" s="18" t="s">
        <v>82</v>
      </c>
    </row>
    <row r="209" s="13" customFormat="1">
      <c r="A209" s="13"/>
      <c r="B209" s="223"/>
      <c r="C209" s="224"/>
      <c r="D209" s="225" t="s">
        <v>141</v>
      </c>
      <c r="E209" s="226" t="s">
        <v>19</v>
      </c>
      <c r="F209" s="227" t="s">
        <v>1199</v>
      </c>
      <c r="G209" s="224"/>
      <c r="H209" s="228">
        <v>85.379999999999995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141</v>
      </c>
      <c r="AU209" s="234" t="s">
        <v>82</v>
      </c>
      <c r="AV209" s="13" t="s">
        <v>82</v>
      </c>
      <c r="AW209" s="13" t="s">
        <v>34</v>
      </c>
      <c r="AX209" s="13" t="s">
        <v>72</v>
      </c>
      <c r="AY209" s="234" t="s">
        <v>130</v>
      </c>
    </row>
    <row r="210" s="14" customFormat="1">
      <c r="A210" s="14"/>
      <c r="B210" s="235"/>
      <c r="C210" s="236"/>
      <c r="D210" s="225" t="s">
        <v>141</v>
      </c>
      <c r="E210" s="237" t="s">
        <v>19</v>
      </c>
      <c r="F210" s="238" t="s">
        <v>143</v>
      </c>
      <c r="G210" s="236"/>
      <c r="H210" s="239">
        <v>85.379999999999995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141</v>
      </c>
      <c r="AU210" s="245" t="s">
        <v>82</v>
      </c>
      <c r="AV210" s="14" t="s">
        <v>137</v>
      </c>
      <c r="AW210" s="14" t="s">
        <v>4</v>
      </c>
      <c r="AX210" s="14" t="s">
        <v>80</v>
      </c>
      <c r="AY210" s="245" t="s">
        <v>130</v>
      </c>
    </row>
    <row r="211" s="2" customFormat="1" ht="24.15" customHeight="1">
      <c r="A211" s="39"/>
      <c r="B211" s="40"/>
      <c r="C211" s="205" t="s">
        <v>343</v>
      </c>
      <c r="D211" s="205" t="s">
        <v>132</v>
      </c>
      <c r="E211" s="206" t="s">
        <v>1200</v>
      </c>
      <c r="F211" s="207" t="s">
        <v>1201</v>
      </c>
      <c r="G211" s="208" t="s">
        <v>213</v>
      </c>
      <c r="H211" s="209">
        <v>148.41999999999999</v>
      </c>
      <c r="I211" s="210"/>
      <c r="J211" s="211">
        <f>ROUND(I211*H211,2)</f>
        <v>0</v>
      </c>
      <c r="K211" s="207" t="s">
        <v>136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0.00060479999999999996</v>
      </c>
      <c r="R211" s="214">
        <f>Q211*H211</f>
        <v>0.089764415999999986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230</v>
      </c>
      <c r="AT211" s="216" t="s">
        <v>132</v>
      </c>
      <c r="AU211" s="216" t="s">
        <v>82</v>
      </c>
      <c r="AY211" s="18" t="s">
        <v>130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230</v>
      </c>
      <c r="BM211" s="216" t="s">
        <v>1202</v>
      </c>
    </row>
    <row r="212" s="2" customFormat="1">
      <c r="A212" s="39"/>
      <c r="B212" s="40"/>
      <c r="C212" s="41"/>
      <c r="D212" s="218" t="s">
        <v>139</v>
      </c>
      <c r="E212" s="41"/>
      <c r="F212" s="219" t="s">
        <v>1203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139</v>
      </c>
      <c r="AU212" s="18" t="s">
        <v>82</v>
      </c>
    </row>
    <row r="213" s="13" customFormat="1">
      <c r="A213" s="13"/>
      <c r="B213" s="223"/>
      <c r="C213" s="224"/>
      <c r="D213" s="225" t="s">
        <v>141</v>
      </c>
      <c r="E213" s="226" t="s">
        <v>19</v>
      </c>
      <c r="F213" s="227" t="s">
        <v>1171</v>
      </c>
      <c r="G213" s="224"/>
      <c r="H213" s="228">
        <v>148.41999999999999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141</v>
      </c>
      <c r="AU213" s="234" t="s">
        <v>82</v>
      </c>
      <c r="AV213" s="13" t="s">
        <v>82</v>
      </c>
      <c r="AW213" s="13" t="s">
        <v>34</v>
      </c>
      <c r="AX213" s="13" t="s">
        <v>72</v>
      </c>
      <c r="AY213" s="234" t="s">
        <v>130</v>
      </c>
    </row>
    <row r="214" s="14" customFormat="1">
      <c r="A214" s="14"/>
      <c r="B214" s="235"/>
      <c r="C214" s="236"/>
      <c r="D214" s="225" t="s">
        <v>141</v>
      </c>
      <c r="E214" s="237" t="s">
        <v>19</v>
      </c>
      <c r="F214" s="238" t="s">
        <v>143</v>
      </c>
      <c r="G214" s="236"/>
      <c r="H214" s="239">
        <v>148.41999999999999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141</v>
      </c>
      <c r="AU214" s="245" t="s">
        <v>82</v>
      </c>
      <c r="AV214" s="14" t="s">
        <v>137</v>
      </c>
      <c r="AW214" s="14" t="s">
        <v>4</v>
      </c>
      <c r="AX214" s="14" t="s">
        <v>80</v>
      </c>
      <c r="AY214" s="245" t="s">
        <v>130</v>
      </c>
    </row>
    <row r="215" s="2" customFormat="1" ht="24.15" customHeight="1">
      <c r="A215" s="39"/>
      <c r="B215" s="40"/>
      <c r="C215" s="205" t="s">
        <v>348</v>
      </c>
      <c r="D215" s="205" t="s">
        <v>132</v>
      </c>
      <c r="E215" s="206" t="s">
        <v>1204</v>
      </c>
      <c r="F215" s="207" t="s">
        <v>1205</v>
      </c>
      <c r="G215" s="208" t="s">
        <v>213</v>
      </c>
      <c r="H215" s="209">
        <v>148.41999999999999</v>
      </c>
      <c r="I215" s="210"/>
      <c r="J215" s="211">
        <f>ROUND(I215*H215,2)</f>
        <v>0</v>
      </c>
      <c r="K215" s="207" t="s">
        <v>136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0.00060479999999999996</v>
      </c>
      <c r="R215" s="214">
        <f>Q215*H215</f>
        <v>0.089764415999999986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230</v>
      </c>
      <c r="AT215" s="216" t="s">
        <v>132</v>
      </c>
      <c r="AU215" s="216" t="s">
        <v>82</v>
      </c>
      <c r="AY215" s="18" t="s">
        <v>130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230</v>
      </c>
      <c r="BM215" s="216" t="s">
        <v>1206</v>
      </c>
    </row>
    <row r="216" s="2" customFormat="1">
      <c r="A216" s="39"/>
      <c r="B216" s="40"/>
      <c r="C216" s="41"/>
      <c r="D216" s="218" t="s">
        <v>139</v>
      </c>
      <c r="E216" s="41"/>
      <c r="F216" s="219" t="s">
        <v>1207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139</v>
      </c>
      <c r="AU216" s="18" t="s">
        <v>82</v>
      </c>
    </row>
    <row r="217" s="13" customFormat="1">
      <c r="A217" s="13"/>
      <c r="B217" s="223"/>
      <c r="C217" s="224"/>
      <c r="D217" s="225" t="s">
        <v>141</v>
      </c>
      <c r="E217" s="226" t="s">
        <v>19</v>
      </c>
      <c r="F217" s="227" t="s">
        <v>1171</v>
      </c>
      <c r="G217" s="224"/>
      <c r="H217" s="228">
        <v>148.41999999999999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141</v>
      </c>
      <c r="AU217" s="234" t="s">
        <v>82</v>
      </c>
      <c r="AV217" s="13" t="s">
        <v>82</v>
      </c>
      <c r="AW217" s="13" t="s">
        <v>34</v>
      </c>
      <c r="AX217" s="13" t="s">
        <v>72</v>
      </c>
      <c r="AY217" s="234" t="s">
        <v>130</v>
      </c>
    </row>
    <row r="218" s="14" customFormat="1">
      <c r="A218" s="14"/>
      <c r="B218" s="235"/>
      <c r="C218" s="236"/>
      <c r="D218" s="225" t="s">
        <v>141</v>
      </c>
      <c r="E218" s="237" t="s">
        <v>19</v>
      </c>
      <c r="F218" s="238" t="s">
        <v>143</v>
      </c>
      <c r="G218" s="236"/>
      <c r="H218" s="239">
        <v>148.41999999999999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141</v>
      </c>
      <c r="AU218" s="245" t="s">
        <v>82</v>
      </c>
      <c r="AV218" s="14" t="s">
        <v>137</v>
      </c>
      <c r="AW218" s="14" t="s">
        <v>4</v>
      </c>
      <c r="AX218" s="14" t="s">
        <v>80</v>
      </c>
      <c r="AY218" s="245" t="s">
        <v>130</v>
      </c>
    </row>
    <row r="219" s="2" customFormat="1" ht="24.15" customHeight="1">
      <c r="A219" s="39"/>
      <c r="B219" s="40"/>
      <c r="C219" s="205" t="s">
        <v>353</v>
      </c>
      <c r="D219" s="205" t="s">
        <v>132</v>
      </c>
      <c r="E219" s="206" t="s">
        <v>1208</v>
      </c>
      <c r="F219" s="207" t="s">
        <v>1209</v>
      </c>
      <c r="G219" s="208" t="s">
        <v>213</v>
      </c>
      <c r="H219" s="209">
        <v>11.210000000000001</v>
      </c>
      <c r="I219" s="210"/>
      <c r="J219" s="211">
        <f>ROUND(I219*H219,2)</f>
        <v>0</v>
      </c>
      <c r="K219" s="207" t="s">
        <v>136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0.00043199999999999998</v>
      </c>
      <c r="R219" s="214">
        <f>Q219*H219</f>
        <v>0.00484272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230</v>
      </c>
      <c r="AT219" s="216" t="s">
        <v>132</v>
      </c>
      <c r="AU219" s="216" t="s">
        <v>82</v>
      </c>
      <c r="AY219" s="18" t="s">
        <v>130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230</v>
      </c>
      <c r="BM219" s="216" t="s">
        <v>1210</v>
      </c>
    </row>
    <row r="220" s="2" customFormat="1">
      <c r="A220" s="39"/>
      <c r="B220" s="40"/>
      <c r="C220" s="41"/>
      <c r="D220" s="218" t="s">
        <v>139</v>
      </c>
      <c r="E220" s="41"/>
      <c r="F220" s="219" t="s">
        <v>1211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139</v>
      </c>
      <c r="AU220" s="18" t="s">
        <v>82</v>
      </c>
    </row>
    <row r="221" s="13" customFormat="1">
      <c r="A221" s="13"/>
      <c r="B221" s="223"/>
      <c r="C221" s="224"/>
      <c r="D221" s="225" t="s">
        <v>141</v>
      </c>
      <c r="E221" s="226" t="s">
        <v>19</v>
      </c>
      <c r="F221" s="227" t="s">
        <v>1212</v>
      </c>
      <c r="G221" s="224"/>
      <c r="H221" s="228">
        <v>11.210000000000001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141</v>
      </c>
      <c r="AU221" s="234" t="s">
        <v>82</v>
      </c>
      <c r="AV221" s="13" t="s">
        <v>82</v>
      </c>
      <c r="AW221" s="13" t="s">
        <v>34</v>
      </c>
      <c r="AX221" s="13" t="s">
        <v>72</v>
      </c>
      <c r="AY221" s="234" t="s">
        <v>130</v>
      </c>
    </row>
    <row r="222" s="14" customFormat="1">
      <c r="A222" s="14"/>
      <c r="B222" s="235"/>
      <c r="C222" s="236"/>
      <c r="D222" s="225" t="s">
        <v>141</v>
      </c>
      <c r="E222" s="237" t="s">
        <v>19</v>
      </c>
      <c r="F222" s="238" t="s">
        <v>143</v>
      </c>
      <c r="G222" s="236"/>
      <c r="H222" s="239">
        <v>11.210000000000001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141</v>
      </c>
      <c r="AU222" s="245" t="s">
        <v>82</v>
      </c>
      <c r="AV222" s="14" t="s">
        <v>137</v>
      </c>
      <c r="AW222" s="14" t="s">
        <v>4</v>
      </c>
      <c r="AX222" s="14" t="s">
        <v>80</v>
      </c>
      <c r="AY222" s="245" t="s">
        <v>130</v>
      </c>
    </row>
    <row r="223" s="2" customFormat="1" ht="21.75" customHeight="1">
      <c r="A223" s="39"/>
      <c r="B223" s="40"/>
      <c r="C223" s="205" t="s">
        <v>360</v>
      </c>
      <c r="D223" s="205" t="s">
        <v>132</v>
      </c>
      <c r="E223" s="206" t="s">
        <v>1213</v>
      </c>
      <c r="F223" s="207" t="s">
        <v>1214</v>
      </c>
      <c r="G223" s="208" t="s">
        <v>213</v>
      </c>
      <c r="H223" s="209">
        <v>144.80000000000001</v>
      </c>
      <c r="I223" s="210"/>
      <c r="J223" s="211">
        <f>ROUND(I223*H223,2)</f>
        <v>0</v>
      </c>
      <c r="K223" s="207" t="s">
        <v>136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0.0015012000000000001</v>
      </c>
      <c r="R223" s="214">
        <f>Q223*H223</f>
        <v>0.21737376000000003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230</v>
      </c>
      <c r="AT223" s="216" t="s">
        <v>132</v>
      </c>
      <c r="AU223" s="216" t="s">
        <v>82</v>
      </c>
      <c r="AY223" s="18" t="s">
        <v>130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230</v>
      </c>
      <c r="BM223" s="216" t="s">
        <v>1215</v>
      </c>
    </row>
    <row r="224" s="2" customFormat="1">
      <c r="A224" s="39"/>
      <c r="B224" s="40"/>
      <c r="C224" s="41"/>
      <c r="D224" s="218" t="s">
        <v>139</v>
      </c>
      <c r="E224" s="41"/>
      <c r="F224" s="219" t="s">
        <v>1216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139</v>
      </c>
      <c r="AU224" s="18" t="s">
        <v>82</v>
      </c>
    </row>
    <row r="225" s="13" customFormat="1">
      <c r="A225" s="13"/>
      <c r="B225" s="223"/>
      <c r="C225" s="224"/>
      <c r="D225" s="225" t="s">
        <v>141</v>
      </c>
      <c r="E225" s="226" t="s">
        <v>19</v>
      </c>
      <c r="F225" s="227" t="s">
        <v>1217</v>
      </c>
      <c r="G225" s="224"/>
      <c r="H225" s="228">
        <v>144.80000000000001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141</v>
      </c>
      <c r="AU225" s="234" t="s">
        <v>82</v>
      </c>
      <c r="AV225" s="13" t="s">
        <v>82</v>
      </c>
      <c r="AW225" s="13" t="s">
        <v>34</v>
      </c>
      <c r="AX225" s="13" t="s">
        <v>72</v>
      </c>
      <c r="AY225" s="234" t="s">
        <v>130</v>
      </c>
    </row>
    <row r="226" s="14" customFormat="1">
      <c r="A226" s="14"/>
      <c r="B226" s="235"/>
      <c r="C226" s="236"/>
      <c r="D226" s="225" t="s">
        <v>141</v>
      </c>
      <c r="E226" s="237" t="s">
        <v>19</v>
      </c>
      <c r="F226" s="238" t="s">
        <v>143</v>
      </c>
      <c r="G226" s="236"/>
      <c r="H226" s="239">
        <v>144.80000000000001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141</v>
      </c>
      <c r="AU226" s="245" t="s">
        <v>82</v>
      </c>
      <c r="AV226" s="14" t="s">
        <v>137</v>
      </c>
      <c r="AW226" s="14" t="s">
        <v>4</v>
      </c>
      <c r="AX226" s="14" t="s">
        <v>80</v>
      </c>
      <c r="AY226" s="245" t="s">
        <v>130</v>
      </c>
    </row>
    <row r="227" s="2" customFormat="1" ht="21.75" customHeight="1">
      <c r="A227" s="39"/>
      <c r="B227" s="40"/>
      <c r="C227" s="205" t="s">
        <v>367</v>
      </c>
      <c r="D227" s="205" t="s">
        <v>132</v>
      </c>
      <c r="E227" s="206" t="s">
        <v>1218</v>
      </c>
      <c r="F227" s="207" t="s">
        <v>1219</v>
      </c>
      <c r="G227" s="208" t="s">
        <v>170</v>
      </c>
      <c r="H227" s="209">
        <v>565.952</v>
      </c>
      <c r="I227" s="210"/>
      <c r="J227" s="211">
        <f>ROUND(I227*H227,2)</f>
        <v>0</v>
      </c>
      <c r="K227" s="207" t="s">
        <v>136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230</v>
      </c>
      <c r="AT227" s="216" t="s">
        <v>132</v>
      </c>
      <c r="AU227" s="216" t="s">
        <v>82</v>
      </c>
      <c r="AY227" s="18" t="s">
        <v>130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80</v>
      </c>
      <c r="BK227" s="217">
        <f>ROUND(I227*H227,2)</f>
        <v>0</v>
      </c>
      <c r="BL227" s="18" t="s">
        <v>230</v>
      </c>
      <c r="BM227" s="216" t="s">
        <v>1220</v>
      </c>
    </row>
    <row r="228" s="2" customFormat="1">
      <c r="A228" s="39"/>
      <c r="B228" s="40"/>
      <c r="C228" s="41"/>
      <c r="D228" s="218" t="s">
        <v>139</v>
      </c>
      <c r="E228" s="41"/>
      <c r="F228" s="219" t="s">
        <v>1221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139</v>
      </c>
      <c r="AU228" s="18" t="s">
        <v>82</v>
      </c>
    </row>
    <row r="229" s="13" customFormat="1">
      <c r="A229" s="13"/>
      <c r="B229" s="223"/>
      <c r="C229" s="224"/>
      <c r="D229" s="225" t="s">
        <v>141</v>
      </c>
      <c r="E229" s="226" t="s">
        <v>19</v>
      </c>
      <c r="F229" s="227" t="s">
        <v>1125</v>
      </c>
      <c r="G229" s="224"/>
      <c r="H229" s="228">
        <v>550.62300000000005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141</v>
      </c>
      <c r="AU229" s="234" t="s">
        <v>82</v>
      </c>
      <c r="AV229" s="13" t="s">
        <v>82</v>
      </c>
      <c r="AW229" s="13" t="s">
        <v>34</v>
      </c>
      <c r="AX229" s="13" t="s">
        <v>72</v>
      </c>
      <c r="AY229" s="234" t="s">
        <v>130</v>
      </c>
    </row>
    <row r="230" s="13" customFormat="1">
      <c r="A230" s="13"/>
      <c r="B230" s="223"/>
      <c r="C230" s="224"/>
      <c r="D230" s="225" t="s">
        <v>141</v>
      </c>
      <c r="E230" s="226" t="s">
        <v>19</v>
      </c>
      <c r="F230" s="227" t="s">
        <v>1157</v>
      </c>
      <c r="G230" s="224"/>
      <c r="H230" s="228">
        <v>15.329000000000001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141</v>
      </c>
      <c r="AU230" s="234" t="s">
        <v>82</v>
      </c>
      <c r="AV230" s="13" t="s">
        <v>82</v>
      </c>
      <c r="AW230" s="13" t="s">
        <v>34</v>
      </c>
      <c r="AX230" s="13" t="s">
        <v>72</v>
      </c>
      <c r="AY230" s="234" t="s">
        <v>130</v>
      </c>
    </row>
    <row r="231" s="14" customFormat="1">
      <c r="A231" s="14"/>
      <c r="B231" s="235"/>
      <c r="C231" s="236"/>
      <c r="D231" s="225" t="s">
        <v>141</v>
      </c>
      <c r="E231" s="237" t="s">
        <v>19</v>
      </c>
      <c r="F231" s="238" t="s">
        <v>143</v>
      </c>
      <c r="G231" s="236"/>
      <c r="H231" s="239">
        <v>565.952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141</v>
      </c>
      <c r="AU231" s="245" t="s">
        <v>82</v>
      </c>
      <c r="AV231" s="14" t="s">
        <v>137</v>
      </c>
      <c r="AW231" s="14" t="s">
        <v>4</v>
      </c>
      <c r="AX231" s="14" t="s">
        <v>80</v>
      </c>
      <c r="AY231" s="245" t="s">
        <v>130</v>
      </c>
    </row>
    <row r="232" s="2" customFormat="1" ht="16.5" customHeight="1">
      <c r="A232" s="39"/>
      <c r="B232" s="40"/>
      <c r="C232" s="256" t="s">
        <v>376</v>
      </c>
      <c r="D232" s="256" t="s">
        <v>218</v>
      </c>
      <c r="E232" s="257" t="s">
        <v>1222</v>
      </c>
      <c r="F232" s="258" t="s">
        <v>1223</v>
      </c>
      <c r="G232" s="259" t="s">
        <v>170</v>
      </c>
      <c r="H232" s="260">
        <v>650.84500000000003</v>
      </c>
      <c r="I232" s="261"/>
      <c r="J232" s="262">
        <f>ROUND(I232*H232,2)</f>
        <v>0</v>
      </c>
      <c r="K232" s="258" t="s">
        <v>19</v>
      </c>
      <c r="L232" s="263"/>
      <c r="M232" s="264" t="s">
        <v>19</v>
      </c>
      <c r="N232" s="265" t="s">
        <v>43</v>
      </c>
      <c r="O232" s="85"/>
      <c r="P232" s="214">
        <f>O232*H232</f>
        <v>0</v>
      </c>
      <c r="Q232" s="214">
        <v>0.00029999999999999997</v>
      </c>
      <c r="R232" s="214">
        <f>Q232*H232</f>
        <v>0.1952535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324</v>
      </c>
      <c r="AT232" s="216" t="s">
        <v>218</v>
      </c>
      <c r="AU232" s="216" t="s">
        <v>82</v>
      </c>
      <c r="AY232" s="18" t="s">
        <v>130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230</v>
      </c>
      <c r="BM232" s="216" t="s">
        <v>1224</v>
      </c>
    </row>
    <row r="233" s="13" customFormat="1">
      <c r="A233" s="13"/>
      <c r="B233" s="223"/>
      <c r="C233" s="224"/>
      <c r="D233" s="225" t="s">
        <v>141</v>
      </c>
      <c r="E233" s="226" t="s">
        <v>19</v>
      </c>
      <c r="F233" s="227" t="s">
        <v>1225</v>
      </c>
      <c r="G233" s="224"/>
      <c r="H233" s="228">
        <v>650.84500000000003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141</v>
      </c>
      <c r="AU233" s="234" t="s">
        <v>82</v>
      </c>
      <c r="AV233" s="13" t="s">
        <v>82</v>
      </c>
      <c r="AW233" s="13" t="s">
        <v>34</v>
      </c>
      <c r="AX233" s="13" t="s">
        <v>80</v>
      </c>
      <c r="AY233" s="234" t="s">
        <v>130</v>
      </c>
    </row>
    <row r="234" s="2" customFormat="1" ht="24.15" customHeight="1">
      <c r="A234" s="39"/>
      <c r="B234" s="40"/>
      <c r="C234" s="205" t="s">
        <v>382</v>
      </c>
      <c r="D234" s="205" t="s">
        <v>132</v>
      </c>
      <c r="E234" s="206" t="s">
        <v>1226</v>
      </c>
      <c r="F234" s="207" t="s">
        <v>1227</v>
      </c>
      <c r="G234" s="208" t="s">
        <v>151</v>
      </c>
      <c r="H234" s="209">
        <v>6.8170000000000002</v>
      </c>
      <c r="I234" s="210"/>
      <c r="J234" s="211">
        <f>ROUND(I234*H234,2)</f>
        <v>0</v>
      </c>
      <c r="K234" s="207" t="s">
        <v>136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230</v>
      </c>
      <c r="AT234" s="216" t="s">
        <v>132</v>
      </c>
      <c r="AU234" s="216" t="s">
        <v>82</v>
      </c>
      <c r="AY234" s="18" t="s">
        <v>130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230</v>
      </c>
      <c r="BM234" s="216" t="s">
        <v>1228</v>
      </c>
    </row>
    <row r="235" s="2" customFormat="1">
      <c r="A235" s="39"/>
      <c r="B235" s="40"/>
      <c r="C235" s="41"/>
      <c r="D235" s="218" t="s">
        <v>139</v>
      </c>
      <c r="E235" s="41"/>
      <c r="F235" s="219" t="s">
        <v>1229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139</v>
      </c>
      <c r="AU235" s="18" t="s">
        <v>82</v>
      </c>
    </row>
    <row r="236" s="12" customFormat="1" ht="22.8" customHeight="1">
      <c r="A236" s="12"/>
      <c r="B236" s="189"/>
      <c r="C236" s="190"/>
      <c r="D236" s="191" t="s">
        <v>71</v>
      </c>
      <c r="E236" s="203" t="s">
        <v>1230</v>
      </c>
      <c r="F236" s="203" t="s">
        <v>1231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SUM(P237:P307)</f>
        <v>0</v>
      </c>
      <c r="Q236" s="197"/>
      <c r="R236" s="198">
        <f>SUM(R237:R307)</f>
        <v>4.7253350475999989</v>
      </c>
      <c r="S236" s="197"/>
      <c r="T236" s="199">
        <f>SUM(T237:T307)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82</v>
      </c>
      <c r="AT236" s="201" t="s">
        <v>71</v>
      </c>
      <c r="AU236" s="201" t="s">
        <v>80</v>
      </c>
      <c r="AY236" s="200" t="s">
        <v>130</v>
      </c>
      <c r="BK236" s="202">
        <f>SUM(BK237:BK307)</f>
        <v>0</v>
      </c>
    </row>
    <row r="237" s="2" customFormat="1" ht="24.15" customHeight="1">
      <c r="A237" s="39"/>
      <c r="B237" s="40"/>
      <c r="C237" s="205" t="s">
        <v>387</v>
      </c>
      <c r="D237" s="205" t="s">
        <v>132</v>
      </c>
      <c r="E237" s="206" t="s">
        <v>1232</v>
      </c>
      <c r="F237" s="207" t="s">
        <v>1233</v>
      </c>
      <c r="G237" s="208" t="s">
        <v>170</v>
      </c>
      <c r="H237" s="209">
        <v>0.75800000000000001</v>
      </c>
      <c r="I237" s="210"/>
      <c r="J237" s="211">
        <f>ROUND(I237*H237,2)</f>
        <v>0</v>
      </c>
      <c r="K237" s="207" t="s">
        <v>136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0.0030000000000000001</v>
      </c>
      <c r="R237" s="214">
        <f>Q237*H237</f>
        <v>0.002274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230</v>
      </c>
      <c r="AT237" s="216" t="s">
        <v>132</v>
      </c>
      <c r="AU237" s="216" t="s">
        <v>82</v>
      </c>
      <c r="AY237" s="18" t="s">
        <v>130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230</v>
      </c>
      <c r="BM237" s="216" t="s">
        <v>1234</v>
      </c>
    </row>
    <row r="238" s="2" customFormat="1">
      <c r="A238" s="39"/>
      <c r="B238" s="40"/>
      <c r="C238" s="41"/>
      <c r="D238" s="218" t="s">
        <v>139</v>
      </c>
      <c r="E238" s="41"/>
      <c r="F238" s="219" t="s">
        <v>1235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139</v>
      </c>
      <c r="AU238" s="18" t="s">
        <v>82</v>
      </c>
    </row>
    <row r="239" s="13" customFormat="1">
      <c r="A239" s="13"/>
      <c r="B239" s="223"/>
      <c r="C239" s="224"/>
      <c r="D239" s="225" t="s">
        <v>141</v>
      </c>
      <c r="E239" s="226" t="s">
        <v>19</v>
      </c>
      <c r="F239" s="227" t="s">
        <v>1236</v>
      </c>
      <c r="G239" s="224"/>
      <c r="H239" s="228">
        <v>0.75800000000000001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141</v>
      </c>
      <c r="AU239" s="234" t="s">
        <v>82</v>
      </c>
      <c r="AV239" s="13" t="s">
        <v>82</v>
      </c>
      <c r="AW239" s="13" t="s">
        <v>34</v>
      </c>
      <c r="AX239" s="13" t="s">
        <v>72</v>
      </c>
      <c r="AY239" s="234" t="s">
        <v>130</v>
      </c>
    </row>
    <row r="240" s="14" customFormat="1">
      <c r="A240" s="14"/>
      <c r="B240" s="235"/>
      <c r="C240" s="236"/>
      <c r="D240" s="225" t="s">
        <v>141</v>
      </c>
      <c r="E240" s="237" t="s">
        <v>19</v>
      </c>
      <c r="F240" s="238" t="s">
        <v>143</v>
      </c>
      <c r="G240" s="236"/>
      <c r="H240" s="239">
        <v>0.75800000000000001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141</v>
      </c>
      <c r="AU240" s="245" t="s">
        <v>82</v>
      </c>
      <c r="AV240" s="14" t="s">
        <v>137</v>
      </c>
      <c r="AW240" s="14" t="s">
        <v>4</v>
      </c>
      <c r="AX240" s="14" t="s">
        <v>80</v>
      </c>
      <c r="AY240" s="245" t="s">
        <v>130</v>
      </c>
    </row>
    <row r="241" s="2" customFormat="1" ht="16.5" customHeight="1">
      <c r="A241" s="39"/>
      <c r="B241" s="40"/>
      <c r="C241" s="256" t="s">
        <v>392</v>
      </c>
      <c r="D241" s="256" t="s">
        <v>218</v>
      </c>
      <c r="E241" s="257" t="s">
        <v>1237</v>
      </c>
      <c r="F241" s="258" t="s">
        <v>1238</v>
      </c>
      <c r="G241" s="259" t="s">
        <v>170</v>
      </c>
      <c r="H241" s="260">
        <v>0.79600000000000004</v>
      </c>
      <c r="I241" s="261"/>
      <c r="J241" s="262">
        <f>ROUND(I241*H241,2)</f>
        <v>0</v>
      </c>
      <c r="K241" s="258" t="s">
        <v>136</v>
      </c>
      <c r="L241" s="263"/>
      <c r="M241" s="264" t="s">
        <v>19</v>
      </c>
      <c r="N241" s="265" t="s">
        <v>43</v>
      </c>
      <c r="O241" s="85"/>
      <c r="P241" s="214">
        <f>O241*H241</f>
        <v>0</v>
      </c>
      <c r="Q241" s="214">
        <v>0.0030000000000000001</v>
      </c>
      <c r="R241" s="214">
        <f>Q241*H241</f>
        <v>0.0023880000000000004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324</v>
      </c>
      <c r="AT241" s="216" t="s">
        <v>218</v>
      </c>
      <c r="AU241" s="216" t="s">
        <v>82</v>
      </c>
      <c r="AY241" s="18" t="s">
        <v>130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230</v>
      </c>
      <c r="BM241" s="216" t="s">
        <v>1239</v>
      </c>
    </row>
    <row r="242" s="13" customFormat="1">
      <c r="A242" s="13"/>
      <c r="B242" s="223"/>
      <c r="C242" s="224"/>
      <c r="D242" s="225" t="s">
        <v>141</v>
      </c>
      <c r="E242" s="226" t="s">
        <v>19</v>
      </c>
      <c r="F242" s="227" t="s">
        <v>1240</v>
      </c>
      <c r="G242" s="224"/>
      <c r="H242" s="228">
        <v>0.79600000000000004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141</v>
      </c>
      <c r="AU242" s="234" t="s">
        <v>82</v>
      </c>
      <c r="AV242" s="13" t="s">
        <v>82</v>
      </c>
      <c r="AW242" s="13" t="s">
        <v>34</v>
      </c>
      <c r="AX242" s="13" t="s">
        <v>80</v>
      </c>
      <c r="AY242" s="234" t="s">
        <v>130</v>
      </c>
    </row>
    <row r="243" s="2" customFormat="1" ht="24.15" customHeight="1">
      <c r="A243" s="39"/>
      <c r="B243" s="40"/>
      <c r="C243" s="205" t="s">
        <v>399</v>
      </c>
      <c r="D243" s="205" t="s">
        <v>132</v>
      </c>
      <c r="E243" s="206" t="s">
        <v>1241</v>
      </c>
      <c r="F243" s="207" t="s">
        <v>1242</v>
      </c>
      <c r="G243" s="208" t="s">
        <v>170</v>
      </c>
      <c r="H243" s="209">
        <v>509.41500000000002</v>
      </c>
      <c r="I243" s="210"/>
      <c r="J243" s="211">
        <f>ROUND(I243*H243,2)</f>
        <v>0</v>
      </c>
      <c r="K243" s="207" t="s">
        <v>136</v>
      </c>
      <c r="L243" s="45"/>
      <c r="M243" s="212" t="s">
        <v>19</v>
      </c>
      <c r="N243" s="213" t="s">
        <v>43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230</v>
      </c>
      <c r="AT243" s="216" t="s">
        <v>132</v>
      </c>
      <c r="AU243" s="216" t="s">
        <v>82</v>
      </c>
      <c r="AY243" s="18" t="s">
        <v>130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80</v>
      </c>
      <c r="BK243" s="217">
        <f>ROUND(I243*H243,2)</f>
        <v>0</v>
      </c>
      <c r="BL243" s="18" t="s">
        <v>230</v>
      </c>
      <c r="BM243" s="216" t="s">
        <v>1243</v>
      </c>
    </row>
    <row r="244" s="2" customFormat="1">
      <c r="A244" s="39"/>
      <c r="B244" s="40"/>
      <c r="C244" s="41"/>
      <c r="D244" s="218" t="s">
        <v>139</v>
      </c>
      <c r="E244" s="41"/>
      <c r="F244" s="219" t="s">
        <v>1244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139</v>
      </c>
      <c r="AU244" s="18" t="s">
        <v>82</v>
      </c>
    </row>
    <row r="245" s="15" customFormat="1">
      <c r="A245" s="15"/>
      <c r="B245" s="246"/>
      <c r="C245" s="247"/>
      <c r="D245" s="225" t="s">
        <v>141</v>
      </c>
      <c r="E245" s="248" t="s">
        <v>19</v>
      </c>
      <c r="F245" s="249" t="s">
        <v>1245</v>
      </c>
      <c r="G245" s="247"/>
      <c r="H245" s="248" t="s">
        <v>19</v>
      </c>
      <c r="I245" s="250"/>
      <c r="J245" s="247"/>
      <c r="K245" s="247"/>
      <c r="L245" s="251"/>
      <c r="M245" s="252"/>
      <c r="N245" s="253"/>
      <c r="O245" s="253"/>
      <c r="P245" s="253"/>
      <c r="Q245" s="253"/>
      <c r="R245" s="253"/>
      <c r="S245" s="253"/>
      <c r="T245" s="25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5" t="s">
        <v>141</v>
      </c>
      <c r="AU245" s="255" t="s">
        <v>82</v>
      </c>
      <c r="AV245" s="15" t="s">
        <v>80</v>
      </c>
      <c r="AW245" s="15" t="s">
        <v>34</v>
      </c>
      <c r="AX245" s="15" t="s">
        <v>72</v>
      </c>
      <c r="AY245" s="255" t="s">
        <v>130</v>
      </c>
    </row>
    <row r="246" s="13" customFormat="1">
      <c r="A246" s="13"/>
      <c r="B246" s="223"/>
      <c r="C246" s="224"/>
      <c r="D246" s="225" t="s">
        <v>141</v>
      </c>
      <c r="E246" s="226" t="s">
        <v>19</v>
      </c>
      <c r="F246" s="227" t="s">
        <v>1246</v>
      </c>
      <c r="G246" s="224"/>
      <c r="H246" s="228">
        <v>374.69900000000001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141</v>
      </c>
      <c r="AU246" s="234" t="s">
        <v>82</v>
      </c>
      <c r="AV246" s="13" t="s">
        <v>82</v>
      </c>
      <c r="AW246" s="13" t="s">
        <v>34</v>
      </c>
      <c r="AX246" s="13" t="s">
        <v>72</v>
      </c>
      <c r="AY246" s="234" t="s">
        <v>130</v>
      </c>
    </row>
    <row r="247" s="15" customFormat="1">
      <c r="A247" s="15"/>
      <c r="B247" s="246"/>
      <c r="C247" s="247"/>
      <c r="D247" s="225" t="s">
        <v>141</v>
      </c>
      <c r="E247" s="248" t="s">
        <v>19</v>
      </c>
      <c r="F247" s="249" t="s">
        <v>1247</v>
      </c>
      <c r="G247" s="247"/>
      <c r="H247" s="248" t="s">
        <v>19</v>
      </c>
      <c r="I247" s="250"/>
      <c r="J247" s="247"/>
      <c r="K247" s="247"/>
      <c r="L247" s="251"/>
      <c r="M247" s="252"/>
      <c r="N247" s="253"/>
      <c r="O247" s="253"/>
      <c r="P247" s="253"/>
      <c r="Q247" s="253"/>
      <c r="R247" s="253"/>
      <c r="S247" s="253"/>
      <c r="T247" s="25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5" t="s">
        <v>141</v>
      </c>
      <c r="AU247" s="255" t="s">
        <v>82</v>
      </c>
      <c r="AV247" s="15" t="s">
        <v>80</v>
      </c>
      <c r="AW247" s="15" t="s">
        <v>34</v>
      </c>
      <c r="AX247" s="15" t="s">
        <v>72</v>
      </c>
      <c r="AY247" s="255" t="s">
        <v>130</v>
      </c>
    </row>
    <row r="248" s="13" customFormat="1">
      <c r="A248" s="13"/>
      <c r="B248" s="223"/>
      <c r="C248" s="224"/>
      <c r="D248" s="225" t="s">
        <v>141</v>
      </c>
      <c r="E248" s="226" t="s">
        <v>19</v>
      </c>
      <c r="F248" s="227" t="s">
        <v>1248</v>
      </c>
      <c r="G248" s="224"/>
      <c r="H248" s="228">
        <v>102.816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141</v>
      </c>
      <c r="AU248" s="234" t="s">
        <v>82</v>
      </c>
      <c r="AV248" s="13" t="s">
        <v>82</v>
      </c>
      <c r="AW248" s="13" t="s">
        <v>34</v>
      </c>
      <c r="AX248" s="13" t="s">
        <v>72</v>
      </c>
      <c r="AY248" s="234" t="s">
        <v>130</v>
      </c>
    </row>
    <row r="249" s="15" customFormat="1">
      <c r="A249" s="15"/>
      <c r="B249" s="246"/>
      <c r="C249" s="247"/>
      <c r="D249" s="225" t="s">
        <v>141</v>
      </c>
      <c r="E249" s="248" t="s">
        <v>19</v>
      </c>
      <c r="F249" s="249" t="s">
        <v>1249</v>
      </c>
      <c r="G249" s="247"/>
      <c r="H249" s="248" t="s">
        <v>19</v>
      </c>
      <c r="I249" s="250"/>
      <c r="J249" s="247"/>
      <c r="K249" s="247"/>
      <c r="L249" s="251"/>
      <c r="M249" s="252"/>
      <c r="N249" s="253"/>
      <c r="O249" s="253"/>
      <c r="P249" s="253"/>
      <c r="Q249" s="253"/>
      <c r="R249" s="253"/>
      <c r="S249" s="253"/>
      <c r="T249" s="25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5" t="s">
        <v>141</v>
      </c>
      <c r="AU249" s="255" t="s">
        <v>82</v>
      </c>
      <c r="AV249" s="15" t="s">
        <v>80</v>
      </c>
      <c r="AW249" s="15" t="s">
        <v>34</v>
      </c>
      <c r="AX249" s="15" t="s">
        <v>72</v>
      </c>
      <c r="AY249" s="255" t="s">
        <v>130</v>
      </c>
    </row>
    <row r="250" s="13" customFormat="1">
      <c r="A250" s="13"/>
      <c r="B250" s="223"/>
      <c r="C250" s="224"/>
      <c r="D250" s="225" t="s">
        <v>141</v>
      </c>
      <c r="E250" s="226" t="s">
        <v>19</v>
      </c>
      <c r="F250" s="227" t="s">
        <v>1250</v>
      </c>
      <c r="G250" s="224"/>
      <c r="H250" s="228">
        <v>31.899999999999999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141</v>
      </c>
      <c r="AU250" s="234" t="s">
        <v>82</v>
      </c>
      <c r="AV250" s="13" t="s">
        <v>82</v>
      </c>
      <c r="AW250" s="13" t="s">
        <v>34</v>
      </c>
      <c r="AX250" s="13" t="s">
        <v>72</v>
      </c>
      <c r="AY250" s="234" t="s">
        <v>130</v>
      </c>
    </row>
    <row r="251" s="14" customFormat="1">
      <c r="A251" s="14"/>
      <c r="B251" s="235"/>
      <c r="C251" s="236"/>
      <c r="D251" s="225" t="s">
        <v>141</v>
      </c>
      <c r="E251" s="237" t="s">
        <v>19</v>
      </c>
      <c r="F251" s="238" t="s">
        <v>143</v>
      </c>
      <c r="G251" s="236"/>
      <c r="H251" s="239">
        <v>509.41499999999996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141</v>
      </c>
      <c r="AU251" s="245" t="s">
        <v>82</v>
      </c>
      <c r="AV251" s="14" t="s">
        <v>137</v>
      </c>
      <c r="AW251" s="14" t="s">
        <v>4</v>
      </c>
      <c r="AX251" s="14" t="s">
        <v>80</v>
      </c>
      <c r="AY251" s="245" t="s">
        <v>130</v>
      </c>
    </row>
    <row r="252" s="2" customFormat="1" ht="16.5" customHeight="1">
      <c r="A252" s="39"/>
      <c r="B252" s="40"/>
      <c r="C252" s="256" t="s">
        <v>404</v>
      </c>
      <c r="D252" s="256" t="s">
        <v>218</v>
      </c>
      <c r="E252" s="257" t="s">
        <v>1251</v>
      </c>
      <c r="F252" s="258" t="s">
        <v>1252</v>
      </c>
      <c r="G252" s="259" t="s">
        <v>170</v>
      </c>
      <c r="H252" s="260">
        <v>382.19299999999998</v>
      </c>
      <c r="I252" s="261"/>
      <c r="J252" s="262">
        <f>ROUND(I252*H252,2)</f>
        <v>0</v>
      </c>
      <c r="K252" s="258" t="s">
        <v>136</v>
      </c>
      <c r="L252" s="263"/>
      <c r="M252" s="264" t="s">
        <v>19</v>
      </c>
      <c r="N252" s="265" t="s">
        <v>43</v>
      </c>
      <c r="O252" s="85"/>
      <c r="P252" s="214">
        <f>O252*H252</f>
        <v>0</v>
      </c>
      <c r="Q252" s="214">
        <v>0.0054000000000000003</v>
      </c>
      <c r="R252" s="214">
        <f>Q252*H252</f>
        <v>2.0638421999999998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324</v>
      </c>
      <c r="AT252" s="216" t="s">
        <v>218</v>
      </c>
      <c r="AU252" s="216" t="s">
        <v>82</v>
      </c>
      <c r="AY252" s="18" t="s">
        <v>130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230</v>
      </c>
      <c r="BM252" s="216" t="s">
        <v>1253</v>
      </c>
    </row>
    <row r="253" s="15" customFormat="1">
      <c r="A253" s="15"/>
      <c r="B253" s="246"/>
      <c r="C253" s="247"/>
      <c r="D253" s="225" t="s">
        <v>141</v>
      </c>
      <c r="E253" s="248" t="s">
        <v>19</v>
      </c>
      <c r="F253" s="249" t="s">
        <v>1245</v>
      </c>
      <c r="G253" s="247"/>
      <c r="H253" s="248" t="s">
        <v>19</v>
      </c>
      <c r="I253" s="250"/>
      <c r="J253" s="247"/>
      <c r="K253" s="247"/>
      <c r="L253" s="251"/>
      <c r="M253" s="252"/>
      <c r="N253" s="253"/>
      <c r="O253" s="253"/>
      <c r="P253" s="253"/>
      <c r="Q253" s="253"/>
      <c r="R253" s="253"/>
      <c r="S253" s="253"/>
      <c r="T253" s="25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5" t="s">
        <v>141</v>
      </c>
      <c r="AU253" s="255" t="s">
        <v>82</v>
      </c>
      <c r="AV253" s="15" t="s">
        <v>80</v>
      </c>
      <c r="AW253" s="15" t="s">
        <v>34</v>
      </c>
      <c r="AX253" s="15" t="s">
        <v>72</v>
      </c>
      <c r="AY253" s="255" t="s">
        <v>130</v>
      </c>
    </row>
    <row r="254" s="13" customFormat="1">
      <c r="A254" s="13"/>
      <c r="B254" s="223"/>
      <c r="C254" s="224"/>
      <c r="D254" s="225" t="s">
        <v>141</v>
      </c>
      <c r="E254" s="226" t="s">
        <v>19</v>
      </c>
      <c r="F254" s="227" t="s">
        <v>1246</v>
      </c>
      <c r="G254" s="224"/>
      <c r="H254" s="228">
        <v>374.69900000000001</v>
      </c>
      <c r="I254" s="229"/>
      <c r="J254" s="224"/>
      <c r="K254" s="224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141</v>
      </c>
      <c r="AU254" s="234" t="s">
        <v>82</v>
      </c>
      <c r="AV254" s="13" t="s">
        <v>82</v>
      </c>
      <c r="AW254" s="13" t="s">
        <v>34</v>
      </c>
      <c r="AX254" s="13" t="s">
        <v>72</v>
      </c>
      <c r="AY254" s="234" t="s">
        <v>130</v>
      </c>
    </row>
    <row r="255" s="13" customFormat="1">
      <c r="A255" s="13"/>
      <c r="B255" s="223"/>
      <c r="C255" s="224"/>
      <c r="D255" s="225" t="s">
        <v>141</v>
      </c>
      <c r="E255" s="226" t="s">
        <v>19</v>
      </c>
      <c r="F255" s="227" t="s">
        <v>1254</v>
      </c>
      <c r="G255" s="224"/>
      <c r="H255" s="228">
        <v>382.19299999999998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141</v>
      </c>
      <c r="AU255" s="234" t="s">
        <v>82</v>
      </c>
      <c r="AV255" s="13" t="s">
        <v>82</v>
      </c>
      <c r="AW255" s="13" t="s">
        <v>34</v>
      </c>
      <c r="AX255" s="13" t="s">
        <v>80</v>
      </c>
      <c r="AY255" s="234" t="s">
        <v>130</v>
      </c>
    </row>
    <row r="256" s="2" customFormat="1" ht="16.5" customHeight="1">
      <c r="A256" s="39"/>
      <c r="B256" s="40"/>
      <c r="C256" s="256" t="s">
        <v>409</v>
      </c>
      <c r="D256" s="256" t="s">
        <v>218</v>
      </c>
      <c r="E256" s="257" t="s">
        <v>1255</v>
      </c>
      <c r="F256" s="258" t="s">
        <v>1256</v>
      </c>
      <c r="G256" s="259" t="s">
        <v>170</v>
      </c>
      <c r="H256" s="260">
        <v>137.41</v>
      </c>
      <c r="I256" s="261"/>
      <c r="J256" s="262">
        <f>ROUND(I256*H256,2)</f>
        <v>0</v>
      </c>
      <c r="K256" s="258" t="s">
        <v>136</v>
      </c>
      <c r="L256" s="263"/>
      <c r="M256" s="264" t="s">
        <v>19</v>
      </c>
      <c r="N256" s="265" t="s">
        <v>43</v>
      </c>
      <c r="O256" s="85"/>
      <c r="P256" s="214">
        <f>O256*H256</f>
        <v>0</v>
      </c>
      <c r="Q256" s="214">
        <v>0.0032000000000000002</v>
      </c>
      <c r="R256" s="214">
        <f>Q256*H256</f>
        <v>0.43971199999999999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324</v>
      </c>
      <c r="AT256" s="216" t="s">
        <v>218</v>
      </c>
      <c r="AU256" s="216" t="s">
        <v>82</v>
      </c>
      <c r="AY256" s="18" t="s">
        <v>130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230</v>
      </c>
      <c r="BM256" s="216" t="s">
        <v>1257</v>
      </c>
    </row>
    <row r="257" s="15" customFormat="1">
      <c r="A257" s="15"/>
      <c r="B257" s="246"/>
      <c r="C257" s="247"/>
      <c r="D257" s="225" t="s">
        <v>141</v>
      </c>
      <c r="E257" s="248" t="s">
        <v>19</v>
      </c>
      <c r="F257" s="249" t="s">
        <v>1247</v>
      </c>
      <c r="G257" s="247"/>
      <c r="H257" s="248" t="s">
        <v>19</v>
      </c>
      <c r="I257" s="250"/>
      <c r="J257" s="247"/>
      <c r="K257" s="247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141</v>
      </c>
      <c r="AU257" s="255" t="s">
        <v>82</v>
      </c>
      <c r="AV257" s="15" t="s">
        <v>80</v>
      </c>
      <c r="AW257" s="15" t="s">
        <v>34</v>
      </c>
      <c r="AX257" s="15" t="s">
        <v>72</v>
      </c>
      <c r="AY257" s="255" t="s">
        <v>130</v>
      </c>
    </row>
    <row r="258" s="13" customFormat="1">
      <c r="A258" s="13"/>
      <c r="B258" s="223"/>
      <c r="C258" s="224"/>
      <c r="D258" s="225" t="s">
        <v>141</v>
      </c>
      <c r="E258" s="226" t="s">
        <v>19</v>
      </c>
      <c r="F258" s="227" t="s">
        <v>1248</v>
      </c>
      <c r="G258" s="224"/>
      <c r="H258" s="228">
        <v>102.816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141</v>
      </c>
      <c r="AU258" s="234" t="s">
        <v>82</v>
      </c>
      <c r="AV258" s="13" t="s">
        <v>82</v>
      </c>
      <c r="AW258" s="13" t="s">
        <v>34</v>
      </c>
      <c r="AX258" s="13" t="s">
        <v>72</v>
      </c>
      <c r="AY258" s="234" t="s">
        <v>130</v>
      </c>
    </row>
    <row r="259" s="15" customFormat="1">
      <c r="A259" s="15"/>
      <c r="B259" s="246"/>
      <c r="C259" s="247"/>
      <c r="D259" s="225" t="s">
        <v>141</v>
      </c>
      <c r="E259" s="248" t="s">
        <v>19</v>
      </c>
      <c r="F259" s="249" t="s">
        <v>1249</v>
      </c>
      <c r="G259" s="247"/>
      <c r="H259" s="248" t="s">
        <v>19</v>
      </c>
      <c r="I259" s="250"/>
      <c r="J259" s="247"/>
      <c r="K259" s="247"/>
      <c r="L259" s="251"/>
      <c r="M259" s="252"/>
      <c r="N259" s="253"/>
      <c r="O259" s="253"/>
      <c r="P259" s="253"/>
      <c r="Q259" s="253"/>
      <c r="R259" s="253"/>
      <c r="S259" s="253"/>
      <c r="T259" s="25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5" t="s">
        <v>141</v>
      </c>
      <c r="AU259" s="255" t="s">
        <v>82</v>
      </c>
      <c r="AV259" s="15" t="s">
        <v>80</v>
      </c>
      <c r="AW259" s="15" t="s">
        <v>34</v>
      </c>
      <c r="AX259" s="15" t="s">
        <v>72</v>
      </c>
      <c r="AY259" s="255" t="s">
        <v>130</v>
      </c>
    </row>
    <row r="260" s="13" customFormat="1">
      <c r="A260" s="13"/>
      <c r="B260" s="223"/>
      <c r="C260" s="224"/>
      <c r="D260" s="225" t="s">
        <v>141</v>
      </c>
      <c r="E260" s="226" t="s">
        <v>19</v>
      </c>
      <c r="F260" s="227" t="s">
        <v>1250</v>
      </c>
      <c r="G260" s="224"/>
      <c r="H260" s="228">
        <v>31.899999999999999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141</v>
      </c>
      <c r="AU260" s="234" t="s">
        <v>82</v>
      </c>
      <c r="AV260" s="13" t="s">
        <v>82</v>
      </c>
      <c r="AW260" s="13" t="s">
        <v>34</v>
      </c>
      <c r="AX260" s="13" t="s">
        <v>72</v>
      </c>
      <c r="AY260" s="234" t="s">
        <v>130</v>
      </c>
    </row>
    <row r="261" s="13" customFormat="1">
      <c r="A261" s="13"/>
      <c r="B261" s="223"/>
      <c r="C261" s="224"/>
      <c r="D261" s="225" t="s">
        <v>141</v>
      </c>
      <c r="E261" s="226" t="s">
        <v>19</v>
      </c>
      <c r="F261" s="227" t="s">
        <v>1258</v>
      </c>
      <c r="G261" s="224"/>
      <c r="H261" s="228">
        <v>137.41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141</v>
      </c>
      <c r="AU261" s="234" t="s">
        <v>82</v>
      </c>
      <c r="AV261" s="13" t="s">
        <v>82</v>
      </c>
      <c r="AW261" s="13" t="s">
        <v>34</v>
      </c>
      <c r="AX261" s="13" t="s">
        <v>80</v>
      </c>
      <c r="AY261" s="234" t="s">
        <v>130</v>
      </c>
    </row>
    <row r="262" s="2" customFormat="1" ht="16.5" customHeight="1">
      <c r="A262" s="39"/>
      <c r="B262" s="40"/>
      <c r="C262" s="256" t="s">
        <v>416</v>
      </c>
      <c r="D262" s="256" t="s">
        <v>218</v>
      </c>
      <c r="E262" s="257" t="s">
        <v>1259</v>
      </c>
      <c r="F262" s="258" t="s">
        <v>1260</v>
      </c>
      <c r="G262" s="259" t="s">
        <v>135</v>
      </c>
      <c r="H262" s="260">
        <v>74.144000000000005</v>
      </c>
      <c r="I262" s="261"/>
      <c r="J262" s="262">
        <f>ROUND(I262*H262,2)</f>
        <v>0</v>
      </c>
      <c r="K262" s="258" t="s">
        <v>136</v>
      </c>
      <c r="L262" s="263"/>
      <c r="M262" s="264" t="s">
        <v>19</v>
      </c>
      <c r="N262" s="265" t="s">
        <v>43</v>
      </c>
      <c r="O262" s="85"/>
      <c r="P262" s="214">
        <f>O262*H262</f>
        <v>0</v>
      </c>
      <c r="Q262" s="214">
        <v>0.025000000000000001</v>
      </c>
      <c r="R262" s="214">
        <f>Q262*H262</f>
        <v>1.8536000000000001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324</v>
      </c>
      <c r="AT262" s="216" t="s">
        <v>218</v>
      </c>
      <c r="AU262" s="216" t="s">
        <v>82</v>
      </c>
      <c r="AY262" s="18" t="s">
        <v>130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230</v>
      </c>
      <c r="BM262" s="216" t="s">
        <v>1261</v>
      </c>
    </row>
    <row r="263" s="15" customFormat="1">
      <c r="A263" s="15"/>
      <c r="B263" s="246"/>
      <c r="C263" s="247"/>
      <c r="D263" s="225" t="s">
        <v>141</v>
      </c>
      <c r="E263" s="248" t="s">
        <v>19</v>
      </c>
      <c r="F263" s="249" t="s">
        <v>1245</v>
      </c>
      <c r="G263" s="247"/>
      <c r="H263" s="248" t="s">
        <v>19</v>
      </c>
      <c r="I263" s="250"/>
      <c r="J263" s="247"/>
      <c r="K263" s="247"/>
      <c r="L263" s="251"/>
      <c r="M263" s="252"/>
      <c r="N263" s="253"/>
      <c r="O263" s="253"/>
      <c r="P263" s="253"/>
      <c r="Q263" s="253"/>
      <c r="R263" s="253"/>
      <c r="S263" s="253"/>
      <c r="T263" s="25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5" t="s">
        <v>141</v>
      </c>
      <c r="AU263" s="255" t="s">
        <v>82</v>
      </c>
      <c r="AV263" s="15" t="s">
        <v>80</v>
      </c>
      <c r="AW263" s="15" t="s">
        <v>34</v>
      </c>
      <c r="AX263" s="15" t="s">
        <v>72</v>
      </c>
      <c r="AY263" s="255" t="s">
        <v>130</v>
      </c>
    </row>
    <row r="264" s="13" customFormat="1">
      <c r="A264" s="13"/>
      <c r="B264" s="223"/>
      <c r="C264" s="224"/>
      <c r="D264" s="225" t="s">
        <v>141</v>
      </c>
      <c r="E264" s="226" t="s">
        <v>19</v>
      </c>
      <c r="F264" s="227" t="s">
        <v>1262</v>
      </c>
      <c r="G264" s="224"/>
      <c r="H264" s="228">
        <v>56.204999999999998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141</v>
      </c>
      <c r="AU264" s="234" t="s">
        <v>82</v>
      </c>
      <c r="AV264" s="13" t="s">
        <v>82</v>
      </c>
      <c r="AW264" s="13" t="s">
        <v>34</v>
      </c>
      <c r="AX264" s="13" t="s">
        <v>72</v>
      </c>
      <c r="AY264" s="234" t="s">
        <v>130</v>
      </c>
    </row>
    <row r="265" s="15" customFormat="1">
      <c r="A265" s="15"/>
      <c r="B265" s="246"/>
      <c r="C265" s="247"/>
      <c r="D265" s="225" t="s">
        <v>141</v>
      </c>
      <c r="E265" s="248" t="s">
        <v>19</v>
      </c>
      <c r="F265" s="249" t="s">
        <v>1247</v>
      </c>
      <c r="G265" s="247"/>
      <c r="H265" s="248" t="s">
        <v>19</v>
      </c>
      <c r="I265" s="250"/>
      <c r="J265" s="247"/>
      <c r="K265" s="247"/>
      <c r="L265" s="251"/>
      <c r="M265" s="252"/>
      <c r="N265" s="253"/>
      <c r="O265" s="253"/>
      <c r="P265" s="253"/>
      <c r="Q265" s="253"/>
      <c r="R265" s="253"/>
      <c r="S265" s="253"/>
      <c r="T265" s="25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5" t="s">
        <v>141</v>
      </c>
      <c r="AU265" s="255" t="s">
        <v>82</v>
      </c>
      <c r="AV265" s="15" t="s">
        <v>80</v>
      </c>
      <c r="AW265" s="15" t="s">
        <v>34</v>
      </c>
      <c r="AX265" s="15" t="s">
        <v>72</v>
      </c>
      <c r="AY265" s="255" t="s">
        <v>130</v>
      </c>
    </row>
    <row r="266" s="13" customFormat="1">
      <c r="A266" s="13"/>
      <c r="B266" s="223"/>
      <c r="C266" s="224"/>
      <c r="D266" s="225" t="s">
        <v>141</v>
      </c>
      <c r="E266" s="226" t="s">
        <v>19</v>
      </c>
      <c r="F266" s="227" t="s">
        <v>1263</v>
      </c>
      <c r="G266" s="224"/>
      <c r="H266" s="228">
        <v>12.337999999999999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141</v>
      </c>
      <c r="AU266" s="234" t="s">
        <v>82</v>
      </c>
      <c r="AV266" s="13" t="s">
        <v>82</v>
      </c>
      <c r="AW266" s="13" t="s">
        <v>34</v>
      </c>
      <c r="AX266" s="13" t="s">
        <v>72</v>
      </c>
      <c r="AY266" s="234" t="s">
        <v>130</v>
      </c>
    </row>
    <row r="267" s="15" customFormat="1">
      <c r="A267" s="15"/>
      <c r="B267" s="246"/>
      <c r="C267" s="247"/>
      <c r="D267" s="225" t="s">
        <v>141</v>
      </c>
      <c r="E267" s="248" t="s">
        <v>19</v>
      </c>
      <c r="F267" s="249" t="s">
        <v>1249</v>
      </c>
      <c r="G267" s="247"/>
      <c r="H267" s="248" t="s">
        <v>19</v>
      </c>
      <c r="I267" s="250"/>
      <c r="J267" s="247"/>
      <c r="K267" s="247"/>
      <c r="L267" s="251"/>
      <c r="M267" s="252"/>
      <c r="N267" s="253"/>
      <c r="O267" s="253"/>
      <c r="P267" s="253"/>
      <c r="Q267" s="253"/>
      <c r="R267" s="253"/>
      <c r="S267" s="253"/>
      <c r="T267" s="25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5" t="s">
        <v>141</v>
      </c>
      <c r="AU267" s="255" t="s">
        <v>82</v>
      </c>
      <c r="AV267" s="15" t="s">
        <v>80</v>
      </c>
      <c r="AW267" s="15" t="s">
        <v>34</v>
      </c>
      <c r="AX267" s="15" t="s">
        <v>72</v>
      </c>
      <c r="AY267" s="255" t="s">
        <v>130</v>
      </c>
    </row>
    <row r="268" s="13" customFormat="1">
      <c r="A268" s="13"/>
      <c r="B268" s="223"/>
      <c r="C268" s="224"/>
      <c r="D268" s="225" t="s">
        <v>141</v>
      </c>
      <c r="E268" s="226" t="s">
        <v>19</v>
      </c>
      <c r="F268" s="227" t="s">
        <v>1264</v>
      </c>
      <c r="G268" s="224"/>
      <c r="H268" s="228">
        <v>4.1470000000000002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141</v>
      </c>
      <c r="AU268" s="234" t="s">
        <v>82</v>
      </c>
      <c r="AV268" s="13" t="s">
        <v>82</v>
      </c>
      <c r="AW268" s="13" t="s">
        <v>34</v>
      </c>
      <c r="AX268" s="13" t="s">
        <v>72</v>
      </c>
      <c r="AY268" s="234" t="s">
        <v>130</v>
      </c>
    </row>
    <row r="269" s="13" customFormat="1">
      <c r="A269" s="13"/>
      <c r="B269" s="223"/>
      <c r="C269" s="224"/>
      <c r="D269" s="225" t="s">
        <v>141</v>
      </c>
      <c r="E269" s="226" t="s">
        <v>19</v>
      </c>
      <c r="F269" s="227" t="s">
        <v>1265</v>
      </c>
      <c r="G269" s="224"/>
      <c r="H269" s="228">
        <v>74.144000000000005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141</v>
      </c>
      <c r="AU269" s="234" t="s">
        <v>82</v>
      </c>
      <c r="AV269" s="13" t="s">
        <v>82</v>
      </c>
      <c r="AW269" s="13" t="s">
        <v>34</v>
      </c>
      <c r="AX269" s="13" t="s">
        <v>80</v>
      </c>
      <c r="AY269" s="234" t="s">
        <v>130</v>
      </c>
    </row>
    <row r="270" s="2" customFormat="1" ht="37.8" customHeight="1">
      <c r="A270" s="39"/>
      <c r="B270" s="40"/>
      <c r="C270" s="205" t="s">
        <v>421</v>
      </c>
      <c r="D270" s="205" t="s">
        <v>132</v>
      </c>
      <c r="E270" s="206" t="s">
        <v>1266</v>
      </c>
      <c r="F270" s="207" t="s">
        <v>1267</v>
      </c>
      <c r="G270" s="208" t="s">
        <v>170</v>
      </c>
      <c r="H270" s="209">
        <v>134.71600000000001</v>
      </c>
      <c r="I270" s="210"/>
      <c r="J270" s="211">
        <f>ROUND(I270*H270,2)</f>
        <v>0</v>
      </c>
      <c r="K270" s="207" t="s">
        <v>136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0.00020144</v>
      </c>
      <c r="R270" s="214">
        <f>Q270*H270</f>
        <v>0.027137191040000001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230</v>
      </c>
      <c r="AT270" s="216" t="s">
        <v>132</v>
      </c>
      <c r="AU270" s="216" t="s">
        <v>82</v>
      </c>
      <c r="AY270" s="18" t="s">
        <v>130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230</v>
      </c>
      <c r="BM270" s="216" t="s">
        <v>1268</v>
      </c>
    </row>
    <row r="271" s="2" customFormat="1">
      <c r="A271" s="39"/>
      <c r="B271" s="40"/>
      <c r="C271" s="41"/>
      <c r="D271" s="218" t="s">
        <v>139</v>
      </c>
      <c r="E271" s="41"/>
      <c r="F271" s="219" t="s">
        <v>1269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82</v>
      </c>
    </row>
    <row r="272" s="15" customFormat="1">
      <c r="A272" s="15"/>
      <c r="B272" s="246"/>
      <c r="C272" s="247"/>
      <c r="D272" s="225" t="s">
        <v>141</v>
      </c>
      <c r="E272" s="248" t="s">
        <v>19</v>
      </c>
      <c r="F272" s="249" t="s">
        <v>1247</v>
      </c>
      <c r="G272" s="247"/>
      <c r="H272" s="248" t="s">
        <v>19</v>
      </c>
      <c r="I272" s="250"/>
      <c r="J272" s="247"/>
      <c r="K272" s="247"/>
      <c r="L272" s="251"/>
      <c r="M272" s="252"/>
      <c r="N272" s="253"/>
      <c r="O272" s="253"/>
      <c r="P272" s="253"/>
      <c r="Q272" s="253"/>
      <c r="R272" s="253"/>
      <c r="S272" s="253"/>
      <c r="T272" s="25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5" t="s">
        <v>141</v>
      </c>
      <c r="AU272" s="255" t="s">
        <v>82</v>
      </c>
      <c r="AV272" s="15" t="s">
        <v>80</v>
      </c>
      <c r="AW272" s="15" t="s">
        <v>34</v>
      </c>
      <c r="AX272" s="15" t="s">
        <v>72</v>
      </c>
      <c r="AY272" s="255" t="s">
        <v>130</v>
      </c>
    </row>
    <row r="273" s="13" customFormat="1">
      <c r="A273" s="13"/>
      <c r="B273" s="223"/>
      <c r="C273" s="224"/>
      <c r="D273" s="225" t="s">
        <v>141</v>
      </c>
      <c r="E273" s="226" t="s">
        <v>19</v>
      </c>
      <c r="F273" s="227" t="s">
        <v>1248</v>
      </c>
      <c r="G273" s="224"/>
      <c r="H273" s="228">
        <v>102.816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141</v>
      </c>
      <c r="AU273" s="234" t="s">
        <v>82</v>
      </c>
      <c r="AV273" s="13" t="s">
        <v>82</v>
      </c>
      <c r="AW273" s="13" t="s">
        <v>34</v>
      </c>
      <c r="AX273" s="13" t="s">
        <v>72</v>
      </c>
      <c r="AY273" s="234" t="s">
        <v>130</v>
      </c>
    </row>
    <row r="274" s="15" customFormat="1">
      <c r="A274" s="15"/>
      <c r="B274" s="246"/>
      <c r="C274" s="247"/>
      <c r="D274" s="225" t="s">
        <v>141</v>
      </c>
      <c r="E274" s="248" t="s">
        <v>19</v>
      </c>
      <c r="F274" s="249" t="s">
        <v>1249</v>
      </c>
      <c r="G274" s="247"/>
      <c r="H274" s="248" t="s">
        <v>19</v>
      </c>
      <c r="I274" s="250"/>
      <c r="J274" s="247"/>
      <c r="K274" s="247"/>
      <c r="L274" s="251"/>
      <c r="M274" s="252"/>
      <c r="N274" s="253"/>
      <c r="O274" s="253"/>
      <c r="P274" s="253"/>
      <c r="Q274" s="253"/>
      <c r="R274" s="253"/>
      <c r="S274" s="253"/>
      <c r="T274" s="25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5" t="s">
        <v>141</v>
      </c>
      <c r="AU274" s="255" t="s">
        <v>82</v>
      </c>
      <c r="AV274" s="15" t="s">
        <v>80</v>
      </c>
      <c r="AW274" s="15" t="s">
        <v>34</v>
      </c>
      <c r="AX274" s="15" t="s">
        <v>72</v>
      </c>
      <c r="AY274" s="255" t="s">
        <v>130</v>
      </c>
    </row>
    <row r="275" s="13" customFormat="1">
      <c r="A275" s="13"/>
      <c r="B275" s="223"/>
      <c r="C275" s="224"/>
      <c r="D275" s="225" t="s">
        <v>141</v>
      </c>
      <c r="E275" s="226" t="s">
        <v>19</v>
      </c>
      <c r="F275" s="227" t="s">
        <v>1250</v>
      </c>
      <c r="G275" s="224"/>
      <c r="H275" s="228">
        <v>31.899999999999999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141</v>
      </c>
      <c r="AU275" s="234" t="s">
        <v>82</v>
      </c>
      <c r="AV275" s="13" t="s">
        <v>82</v>
      </c>
      <c r="AW275" s="13" t="s">
        <v>34</v>
      </c>
      <c r="AX275" s="13" t="s">
        <v>72</v>
      </c>
      <c r="AY275" s="234" t="s">
        <v>130</v>
      </c>
    </row>
    <row r="276" s="14" customFormat="1">
      <c r="A276" s="14"/>
      <c r="B276" s="235"/>
      <c r="C276" s="236"/>
      <c r="D276" s="225" t="s">
        <v>141</v>
      </c>
      <c r="E276" s="237" t="s">
        <v>19</v>
      </c>
      <c r="F276" s="238" t="s">
        <v>143</v>
      </c>
      <c r="G276" s="236"/>
      <c r="H276" s="239">
        <v>134.71600000000001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141</v>
      </c>
      <c r="AU276" s="245" t="s">
        <v>82</v>
      </c>
      <c r="AV276" s="14" t="s">
        <v>137</v>
      </c>
      <c r="AW276" s="14" t="s">
        <v>4</v>
      </c>
      <c r="AX276" s="14" t="s">
        <v>80</v>
      </c>
      <c r="AY276" s="245" t="s">
        <v>130</v>
      </c>
    </row>
    <row r="277" s="2" customFormat="1" ht="37.8" customHeight="1">
      <c r="A277" s="39"/>
      <c r="B277" s="40"/>
      <c r="C277" s="205" t="s">
        <v>425</v>
      </c>
      <c r="D277" s="205" t="s">
        <v>132</v>
      </c>
      <c r="E277" s="206" t="s">
        <v>1270</v>
      </c>
      <c r="F277" s="207" t="s">
        <v>1271</v>
      </c>
      <c r="G277" s="208" t="s">
        <v>170</v>
      </c>
      <c r="H277" s="209">
        <v>374.69900000000001</v>
      </c>
      <c r="I277" s="210"/>
      <c r="J277" s="211">
        <f>ROUND(I277*H277,2)</f>
        <v>0</v>
      </c>
      <c r="K277" s="207" t="s">
        <v>136</v>
      </c>
      <c r="L277" s="45"/>
      <c r="M277" s="212" t="s">
        <v>19</v>
      </c>
      <c r="N277" s="213" t="s">
        <v>43</v>
      </c>
      <c r="O277" s="85"/>
      <c r="P277" s="214">
        <f>O277*H277</f>
        <v>0</v>
      </c>
      <c r="Q277" s="214">
        <v>0.00020144</v>
      </c>
      <c r="R277" s="214">
        <f>Q277*H277</f>
        <v>0.075479366559999997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230</v>
      </c>
      <c r="AT277" s="216" t="s">
        <v>132</v>
      </c>
      <c r="AU277" s="216" t="s">
        <v>82</v>
      </c>
      <c r="AY277" s="18" t="s">
        <v>130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80</v>
      </c>
      <c r="BK277" s="217">
        <f>ROUND(I277*H277,2)</f>
        <v>0</v>
      </c>
      <c r="BL277" s="18" t="s">
        <v>230</v>
      </c>
      <c r="BM277" s="216" t="s">
        <v>1272</v>
      </c>
    </row>
    <row r="278" s="2" customFormat="1">
      <c r="A278" s="39"/>
      <c r="B278" s="40"/>
      <c r="C278" s="41"/>
      <c r="D278" s="218" t="s">
        <v>139</v>
      </c>
      <c r="E278" s="41"/>
      <c r="F278" s="219" t="s">
        <v>1273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139</v>
      </c>
      <c r="AU278" s="18" t="s">
        <v>82</v>
      </c>
    </row>
    <row r="279" s="15" customFormat="1">
      <c r="A279" s="15"/>
      <c r="B279" s="246"/>
      <c r="C279" s="247"/>
      <c r="D279" s="225" t="s">
        <v>141</v>
      </c>
      <c r="E279" s="248" t="s">
        <v>19</v>
      </c>
      <c r="F279" s="249" t="s">
        <v>1245</v>
      </c>
      <c r="G279" s="247"/>
      <c r="H279" s="248" t="s">
        <v>19</v>
      </c>
      <c r="I279" s="250"/>
      <c r="J279" s="247"/>
      <c r="K279" s="247"/>
      <c r="L279" s="251"/>
      <c r="M279" s="252"/>
      <c r="N279" s="253"/>
      <c r="O279" s="253"/>
      <c r="P279" s="253"/>
      <c r="Q279" s="253"/>
      <c r="R279" s="253"/>
      <c r="S279" s="253"/>
      <c r="T279" s="25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5" t="s">
        <v>141</v>
      </c>
      <c r="AU279" s="255" t="s">
        <v>82</v>
      </c>
      <c r="AV279" s="15" t="s">
        <v>80</v>
      </c>
      <c r="AW279" s="15" t="s">
        <v>34</v>
      </c>
      <c r="AX279" s="15" t="s">
        <v>72</v>
      </c>
      <c r="AY279" s="255" t="s">
        <v>130</v>
      </c>
    </row>
    <row r="280" s="13" customFormat="1">
      <c r="A280" s="13"/>
      <c r="B280" s="223"/>
      <c r="C280" s="224"/>
      <c r="D280" s="225" t="s">
        <v>141</v>
      </c>
      <c r="E280" s="226" t="s">
        <v>19</v>
      </c>
      <c r="F280" s="227" t="s">
        <v>1246</v>
      </c>
      <c r="G280" s="224"/>
      <c r="H280" s="228">
        <v>374.69900000000001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141</v>
      </c>
      <c r="AU280" s="234" t="s">
        <v>82</v>
      </c>
      <c r="AV280" s="13" t="s">
        <v>82</v>
      </c>
      <c r="AW280" s="13" t="s">
        <v>34</v>
      </c>
      <c r="AX280" s="13" t="s">
        <v>72</v>
      </c>
      <c r="AY280" s="234" t="s">
        <v>130</v>
      </c>
    </row>
    <row r="281" s="14" customFormat="1">
      <c r="A281" s="14"/>
      <c r="B281" s="235"/>
      <c r="C281" s="236"/>
      <c r="D281" s="225" t="s">
        <v>141</v>
      </c>
      <c r="E281" s="237" t="s">
        <v>19</v>
      </c>
      <c r="F281" s="238" t="s">
        <v>143</v>
      </c>
      <c r="G281" s="236"/>
      <c r="H281" s="239">
        <v>374.69900000000001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141</v>
      </c>
      <c r="AU281" s="245" t="s">
        <v>82</v>
      </c>
      <c r="AV281" s="14" t="s">
        <v>137</v>
      </c>
      <c r="AW281" s="14" t="s">
        <v>4</v>
      </c>
      <c r="AX281" s="14" t="s">
        <v>80</v>
      </c>
      <c r="AY281" s="245" t="s">
        <v>130</v>
      </c>
    </row>
    <row r="282" s="2" customFormat="1" ht="24.15" customHeight="1">
      <c r="A282" s="39"/>
      <c r="B282" s="40"/>
      <c r="C282" s="205" t="s">
        <v>432</v>
      </c>
      <c r="D282" s="205" t="s">
        <v>132</v>
      </c>
      <c r="E282" s="206" t="s">
        <v>1274</v>
      </c>
      <c r="F282" s="207" t="s">
        <v>1275</v>
      </c>
      <c r="G282" s="208" t="s">
        <v>213</v>
      </c>
      <c r="H282" s="209">
        <v>139.75999999999999</v>
      </c>
      <c r="I282" s="210"/>
      <c r="J282" s="211">
        <f>ROUND(I282*H282,2)</f>
        <v>0</v>
      </c>
      <c r="K282" s="207" t="s">
        <v>136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0.00015779999999999999</v>
      </c>
      <c r="R282" s="214">
        <f>Q282*H282</f>
        <v>0.022054127999999996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230</v>
      </c>
      <c r="AT282" s="216" t="s">
        <v>132</v>
      </c>
      <c r="AU282" s="216" t="s">
        <v>82</v>
      </c>
      <c r="AY282" s="18" t="s">
        <v>130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230</v>
      </c>
      <c r="BM282" s="216" t="s">
        <v>1276</v>
      </c>
    </row>
    <row r="283" s="2" customFormat="1">
      <c r="A283" s="39"/>
      <c r="B283" s="40"/>
      <c r="C283" s="41"/>
      <c r="D283" s="218" t="s">
        <v>139</v>
      </c>
      <c r="E283" s="41"/>
      <c r="F283" s="219" t="s">
        <v>1277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139</v>
      </c>
      <c r="AU283" s="18" t="s">
        <v>82</v>
      </c>
    </row>
    <row r="284" s="13" customFormat="1">
      <c r="A284" s="13"/>
      <c r="B284" s="223"/>
      <c r="C284" s="224"/>
      <c r="D284" s="225" t="s">
        <v>141</v>
      </c>
      <c r="E284" s="226" t="s">
        <v>19</v>
      </c>
      <c r="F284" s="227" t="s">
        <v>1278</v>
      </c>
      <c r="G284" s="224"/>
      <c r="H284" s="228">
        <v>139.75999999999999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141</v>
      </c>
      <c r="AU284" s="234" t="s">
        <v>82</v>
      </c>
      <c r="AV284" s="13" t="s">
        <v>82</v>
      </c>
      <c r="AW284" s="13" t="s">
        <v>34</v>
      </c>
      <c r="AX284" s="13" t="s">
        <v>72</v>
      </c>
      <c r="AY284" s="234" t="s">
        <v>130</v>
      </c>
    </row>
    <row r="285" s="14" customFormat="1">
      <c r="A285" s="14"/>
      <c r="B285" s="235"/>
      <c r="C285" s="236"/>
      <c r="D285" s="225" t="s">
        <v>141</v>
      </c>
      <c r="E285" s="237" t="s">
        <v>19</v>
      </c>
      <c r="F285" s="238" t="s">
        <v>143</v>
      </c>
      <c r="G285" s="236"/>
      <c r="H285" s="239">
        <v>139.75999999999999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141</v>
      </c>
      <c r="AU285" s="245" t="s">
        <v>82</v>
      </c>
      <c r="AV285" s="14" t="s">
        <v>137</v>
      </c>
      <c r="AW285" s="14" t="s">
        <v>4</v>
      </c>
      <c r="AX285" s="14" t="s">
        <v>80</v>
      </c>
      <c r="AY285" s="245" t="s">
        <v>130</v>
      </c>
    </row>
    <row r="286" s="2" customFormat="1" ht="16.5" customHeight="1">
      <c r="A286" s="39"/>
      <c r="B286" s="40"/>
      <c r="C286" s="256" t="s">
        <v>437</v>
      </c>
      <c r="D286" s="256" t="s">
        <v>218</v>
      </c>
      <c r="E286" s="257" t="s">
        <v>1279</v>
      </c>
      <c r="F286" s="258" t="s">
        <v>1280</v>
      </c>
      <c r="G286" s="259" t="s">
        <v>135</v>
      </c>
      <c r="H286" s="260">
        <v>2.4169999999999998</v>
      </c>
      <c r="I286" s="261"/>
      <c r="J286" s="262">
        <f>ROUND(I286*H286,2)</f>
        <v>0</v>
      </c>
      <c r="K286" s="258" t="s">
        <v>136</v>
      </c>
      <c r="L286" s="263"/>
      <c r="M286" s="264" t="s">
        <v>19</v>
      </c>
      <c r="N286" s="265" t="s">
        <v>43</v>
      </c>
      <c r="O286" s="85"/>
      <c r="P286" s="214">
        <f>O286*H286</f>
        <v>0</v>
      </c>
      <c r="Q286" s="214">
        <v>0.029999999999999999</v>
      </c>
      <c r="R286" s="214">
        <f>Q286*H286</f>
        <v>0.072509999999999991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324</v>
      </c>
      <c r="AT286" s="216" t="s">
        <v>218</v>
      </c>
      <c r="AU286" s="216" t="s">
        <v>82</v>
      </c>
      <c r="AY286" s="18" t="s">
        <v>130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230</v>
      </c>
      <c r="BM286" s="216" t="s">
        <v>1281</v>
      </c>
    </row>
    <row r="287" s="15" customFormat="1">
      <c r="A287" s="15"/>
      <c r="B287" s="246"/>
      <c r="C287" s="247"/>
      <c r="D287" s="225" t="s">
        <v>141</v>
      </c>
      <c r="E287" s="248" t="s">
        <v>19</v>
      </c>
      <c r="F287" s="249" t="s">
        <v>1245</v>
      </c>
      <c r="G287" s="247"/>
      <c r="H287" s="248" t="s">
        <v>19</v>
      </c>
      <c r="I287" s="250"/>
      <c r="J287" s="247"/>
      <c r="K287" s="247"/>
      <c r="L287" s="251"/>
      <c r="M287" s="252"/>
      <c r="N287" s="253"/>
      <c r="O287" s="253"/>
      <c r="P287" s="253"/>
      <c r="Q287" s="253"/>
      <c r="R287" s="253"/>
      <c r="S287" s="253"/>
      <c r="T287" s="25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5" t="s">
        <v>141</v>
      </c>
      <c r="AU287" s="255" t="s">
        <v>82</v>
      </c>
      <c r="AV287" s="15" t="s">
        <v>80</v>
      </c>
      <c r="AW287" s="15" t="s">
        <v>34</v>
      </c>
      <c r="AX287" s="15" t="s">
        <v>72</v>
      </c>
      <c r="AY287" s="255" t="s">
        <v>130</v>
      </c>
    </row>
    <row r="288" s="13" customFormat="1">
      <c r="A288" s="13"/>
      <c r="B288" s="223"/>
      <c r="C288" s="224"/>
      <c r="D288" s="225" t="s">
        <v>141</v>
      </c>
      <c r="E288" s="226" t="s">
        <v>19</v>
      </c>
      <c r="F288" s="227" t="s">
        <v>1282</v>
      </c>
      <c r="G288" s="224"/>
      <c r="H288" s="228">
        <v>0.79000000000000004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141</v>
      </c>
      <c r="AU288" s="234" t="s">
        <v>82</v>
      </c>
      <c r="AV288" s="13" t="s">
        <v>82</v>
      </c>
      <c r="AW288" s="13" t="s">
        <v>34</v>
      </c>
      <c r="AX288" s="13" t="s">
        <v>72</v>
      </c>
      <c r="AY288" s="234" t="s">
        <v>130</v>
      </c>
    </row>
    <row r="289" s="15" customFormat="1">
      <c r="A289" s="15"/>
      <c r="B289" s="246"/>
      <c r="C289" s="247"/>
      <c r="D289" s="225" t="s">
        <v>141</v>
      </c>
      <c r="E289" s="248" t="s">
        <v>19</v>
      </c>
      <c r="F289" s="249" t="s">
        <v>1247</v>
      </c>
      <c r="G289" s="247"/>
      <c r="H289" s="248" t="s">
        <v>19</v>
      </c>
      <c r="I289" s="250"/>
      <c r="J289" s="247"/>
      <c r="K289" s="247"/>
      <c r="L289" s="251"/>
      <c r="M289" s="252"/>
      <c r="N289" s="253"/>
      <c r="O289" s="253"/>
      <c r="P289" s="253"/>
      <c r="Q289" s="253"/>
      <c r="R289" s="253"/>
      <c r="S289" s="253"/>
      <c r="T289" s="25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5" t="s">
        <v>141</v>
      </c>
      <c r="AU289" s="255" t="s">
        <v>82</v>
      </c>
      <c r="AV289" s="15" t="s">
        <v>80</v>
      </c>
      <c r="AW289" s="15" t="s">
        <v>34</v>
      </c>
      <c r="AX289" s="15" t="s">
        <v>72</v>
      </c>
      <c r="AY289" s="255" t="s">
        <v>130</v>
      </c>
    </row>
    <row r="290" s="13" customFormat="1">
      <c r="A290" s="13"/>
      <c r="B290" s="223"/>
      <c r="C290" s="224"/>
      <c r="D290" s="225" t="s">
        <v>141</v>
      </c>
      <c r="E290" s="226" t="s">
        <v>19</v>
      </c>
      <c r="F290" s="227" t="s">
        <v>1283</v>
      </c>
      <c r="G290" s="224"/>
      <c r="H290" s="228">
        <v>1.204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141</v>
      </c>
      <c r="AU290" s="234" t="s">
        <v>82</v>
      </c>
      <c r="AV290" s="13" t="s">
        <v>82</v>
      </c>
      <c r="AW290" s="13" t="s">
        <v>34</v>
      </c>
      <c r="AX290" s="13" t="s">
        <v>72</v>
      </c>
      <c r="AY290" s="234" t="s">
        <v>130</v>
      </c>
    </row>
    <row r="291" s="15" customFormat="1">
      <c r="A291" s="15"/>
      <c r="B291" s="246"/>
      <c r="C291" s="247"/>
      <c r="D291" s="225" t="s">
        <v>141</v>
      </c>
      <c r="E291" s="248" t="s">
        <v>19</v>
      </c>
      <c r="F291" s="249" t="s">
        <v>1249</v>
      </c>
      <c r="G291" s="247"/>
      <c r="H291" s="248" t="s">
        <v>19</v>
      </c>
      <c r="I291" s="250"/>
      <c r="J291" s="247"/>
      <c r="K291" s="247"/>
      <c r="L291" s="251"/>
      <c r="M291" s="252"/>
      <c r="N291" s="253"/>
      <c r="O291" s="253"/>
      <c r="P291" s="253"/>
      <c r="Q291" s="253"/>
      <c r="R291" s="253"/>
      <c r="S291" s="253"/>
      <c r="T291" s="25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5" t="s">
        <v>141</v>
      </c>
      <c r="AU291" s="255" t="s">
        <v>82</v>
      </c>
      <c r="AV291" s="15" t="s">
        <v>80</v>
      </c>
      <c r="AW291" s="15" t="s">
        <v>34</v>
      </c>
      <c r="AX291" s="15" t="s">
        <v>72</v>
      </c>
      <c r="AY291" s="255" t="s">
        <v>130</v>
      </c>
    </row>
    <row r="292" s="13" customFormat="1">
      <c r="A292" s="13"/>
      <c r="B292" s="223"/>
      <c r="C292" s="224"/>
      <c r="D292" s="225" t="s">
        <v>141</v>
      </c>
      <c r="E292" s="226" t="s">
        <v>19</v>
      </c>
      <c r="F292" s="227" t="s">
        <v>1284</v>
      </c>
      <c r="G292" s="224"/>
      <c r="H292" s="228">
        <v>0.376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141</v>
      </c>
      <c r="AU292" s="234" t="s">
        <v>82</v>
      </c>
      <c r="AV292" s="13" t="s">
        <v>82</v>
      </c>
      <c r="AW292" s="13" t="s">
        <v>34</v>
      </c>
      <c r="AX292" s="13" t="s">
        <v>72</v>
      </c>
      <c r="AY292" s="234" t="s">
        <v>130</v>
      </c>
    </row>
    <row r="293" s="13" customFormat="1">
      <c r="A293" s="13"/>
      <c r="B293" s="223"/>
      <c r="C293" s="224"/>
      <c r="D293" s="225" t="s">
        <v>141</v>
      </c>
      <c r="E293" s="226" t="s">
        <v>19</v>
      </c>
      <c r="F293" s="227" t="s">
        <v>1285</v>
      </c>
      <c r="G293" s="224"/>
      <c r="H293" s="228">
        <v>2.4169999999999998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141</v>
      </c>
      <c r="AU293" s="234" t="s">
        <v>82</v>
      </c>
      <c r="AV293" s="13" t="s">
        <v>82</v>
      </c>
      <c r="AW293" s="13" t="s">
        <v>34</v>
      </c>
      <c r="AX293" s="13" t="s">
        <v>80</v>
      </c>
      <c r="AY293" s="234" t="s">
        <v>130</v>
      </c>
    </row>
    <row r="294" s="2" customFormat="1" ht="24.15" customHeight="1">
      <c r="A294" s="39"/>
      <c r="B294" s="40"/>
      <c r="C294" s="205" t="s">
        <v>441</v>
      </c>
      <c r="D294" s="205" t="s">
        <v>132</v>
      </c>
      <c r="E294" s="206" t="s">
        <v>1286</v>
      </c>
      <c r="F294" s="207" t="s">
        <v>1287</v>
      </c>
      <c r="G294" s="208" t="s">
        <v>170</v>
      </c>
      <c r="H294" s="209">
        <v>63.125999999999998</v>
      </c>
      <c r="I294" s="210"/>
      <c r="J294" s="211">
        <f>ROUND(I294*H294,2)</f>
        <v>0</v>
      </c>
      <c r="K294" s="207" t="s">
        <v>136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0.00018699999999999999</v>
      </c>
      <c r="R294" s="214">
        <f>Q294*H294</f>
        <v>0.011804561999999999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230</v>
      </c>
      <c r="AT294" s="216" t="s">
        <v>132</v>
      </c>
      <c r="AU294" s="216" t="s">
        <v>82</v>
      </c>
      <c r="AY294" s="18" t="s">
        <v>130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230</v>
      </c>
      <c r="BM294" s="216" t="s">
        <v>1288</v>
      </c>
    </row>
    <row r="295" s="2" customFormat="1">
      <c r="A295" s="39"/>
      <c r="B295" s="40"/>
      <c r="C295" s="41"/>
      <c r="D295" s="218" t="s">
        <v>139</v>
      </c>
      <c r="E295" s="41"/>
      <c r="F295" s="219" t="s">
        <v>1289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139</v>
      </c>
      <c r="AU295" s="18" t="s">
        <v>82</v>
      </c>
    </row>
    <row r="296" s="15" customFormat="1">
      <c r="A296" s="15"/>
      <c r="B296" s="246"/>
      <c r="C296" s="247"/>
      <c r="D296" s="225" t="s">
        <v>141</v>
      </c>
      <c r="E296" s="248" t="s">
        <v>19</v>
      </c>
      <c r="F296" s="249" t="s">
        <v>1290</v>
      </c>
      <c r="G296" s="247"/>
      <c r="H296" s="248" t="s">
        <v>19</v>
      </c>
      <c r="I296" s="250"/>
      <c r="J296" s="247"/>
      <c r="K296" s="247"/>
      <c r="L296" s="251"/>
      <c r="M296" s="252"/>
      <c r="N296" s="253"/>
      <c r="O296" s="253"/>
      <c r="P296" s="253"/>
      <c r="Q296" s="253"/>
      <c r="R296" s="253"/>
      <c r="S296" s="253"/>
      <c r="T296" s="25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5" t="s">
        <v>141</v>
      </c>
      <c r="AU296" s="255" t="s">
        <v>82</v>
      </c>
      <c r="AV296" s="15" t="s">
        <v>80</v>
      </c>
      <c r="AW296" s="15" t="s">
        <v>34</v>
      </c>
      <c r="AX296" s="15" t="s">
        <v>72</v>
      </c>
      <c r="AY296" s="255" t="s">
        <v>130</v>
      </c>
    </row>
    <row r="297" s="13" customFormat="1">
      <c r="A297" s="13"/>
      <c r="B297" s="223"/>
      <c r="C297" s="224"/>
      <c r="D297" s="225" t="s">
        <v>141</v>
      </c>
      <c r="E297" s="226" t="s">
        <v>19</v>
      </c>
      <c r="F297" s="227" t="s">
        <v>1291</v>
      </c>
      <c r="G297" s="224"/>
      <c r="H297" s="228">
        <v>56.628999999999998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141</v>
      </c>
      <c r="AU297" s="234" t="s">
        <v>82</v>
      </c>
      <c r="AV297" s="13" t="s">
        <v>82</v>
      </c>
      <c r="AW297" s="13" t="s">
        <v>34</v>
      </c>
      <c r="AX297" s="13" t="s">
        <v>72</v>
      </c>
      <c r="AY297" s="234" t="s">
        <v>130</v>
      </c>
    </row>
    <row r="298" s="15" customFormat="1">
      <c r="A298" s="15"/>
      <c r="B298" s="246"/>
      <c r="C298" s="247"/>
      <c r="D298" s="225" t="s">
        <v>141</v>
      </c>
      <c r="E298" s="248" t="s">
        <v>19</v>
      </c>
      <c r="F298" s="249" t="s">
        <v>1292</v>
      </c>
      <c r="G298" s="247"/>
      <c r="H298" s="248" t="s">
        <v>19</v>
      </c>
      <c r="I298" s="250"/>
      <c r="J298" s="247"/>
      <c r="K298" s="247"/>
      <c r="L298" s="251"/>
      <c r="M298" s="252"/>
      <c r="N298" s="253"/>
      <c r="O298" s="253"/>
      <c r="P298" s="253"/>
      <c r="Q298" s="253"/>
      <c r="R298" s="253"/>
      <c r="S298" s="253"/>
      <c r="T298" s="25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5" t="s">
        <v>141</v>
      </c>
      <c r="AU298" s="255" t="s">
        <v>82</v>
      </c>
      <c r="AV298" s="15" t="s">
        <v>80</v>
      </c>
      <c r="AW298" s="15" t="s">
        <v>34</v>
      </c>
      <c r="AX298" s="15" t="s">
        <v>72</v>
      </c>
      <c r="AY298" s="255" t="s">
        <v>130</v>
      </c>
    </row>
    <row r="299" s="15" customFormat="1">
      <c r="A299" s="15"/>
      <c r="B299" s="246"/>
      <c r="C299" s="247"/>
      <c r="D299" s="225" t="s">
        <v>141</v>
      </c>
      <c r="E299" s="248" t="s">
        <v>19</v>
      </c>
      <c r="F299" s="249" t="s">
        <v>1247</v>
      </c>
      <c r="G299" s="247"/>
      <c r="H299" s="248" t="s">
        <v>19</v>
      </c>
      <c r="I299" s="250"/>
      <c r="J299" s="247"/>
      <c r="K299" s="247"/>
      <c r="L299" s="251"/>
      <c r="M299" s="252"/>
      <c r="N299" s="253"/>
      <c r="O299" s="253"/>
      <c r="P299" s="253"/>
      <c r="Q299" s="253"/>
      <c r="R299" s="253"/>
      <c r="S299" s="253"/>
      <c r="T299" s="25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5" t="s">
        <v>141</v>
      </c>
      <c r="AU299" s="255" t="s">
        <v>82</v>
      </c>
      <c r="AV299" s="15" t="s">
        <v>80</v>
      </c>
      <c r="AW299" s="15" t="s">
        <v>34</v>
      </c>
      <c r="AX299" s="15" t="s">
        <v>72</v>
      </c>
      <c r="AY299" s="255" t="s">
        <v>130</v>
      </c>
    </row>
    <row r="300" s="13" customFormat="1">
      <c r="A300" s="13"/>
      <c r="B300" s="223"/>
      <c r="C300" s="224"/>
      <c r="D300" s="225" t="s">
        <v>141</v>
      </c>
      <c r="E300" s="226" t="s">
        <v>19</v>
      </c>
      <c r="F300" s="227" t="s">
        <v>1293</v>
      </c>
      <c r="G300" s="224"/>
      <c r="H300" s="228">
        <v>3.9609999999999999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141</v>
      </c>
      <c r="AU300" s="234" t="s">
        <v>82</v>
      </c>
      <c r="AV300" s="13" t="s">
        <v>82</v>
      </c>
      <c r="AW300" s="13" t="s">
        <v>34</v>
      </c>
      <c r="AX300" s="13" t="s">
        <v>72</v>
      </c>
      <c r="AY300" s="234" t="s">
        <v>130</v>
      </c>
    </row>
    <row r="301" s="15" customFormat="1">
      <c r="A301" s="15"/>
      <c r="B301" s="246"/>
      <c r="C301" s="247"/>
      <c r="D301" s="225" t="s">
        <v>141</v>
      </c>
      <c r="E301" s="248" t="s">
        <v>19</v>
      </c>
      <c r="F301" s="249" t="s">
        <v>1249</v>
      </c>
      <c r="G301" s="247"/>
      <c r="H301" s="248" t="s">
        <v>19</v>
      </c>
      <c r="I301" s="250"/>
      <c r="J301" s="247"/>
      <c r="K301" s="247"/>
      <c r="L301" s="251"/>
      <c r="M301" s="252"/>
      <c r="N301" s="253"/>
      <c r="O301" s="253"/>
      <c r="P301" s="253"/>
      <c r="Q301" s="253"/>
      <c r="R301" s="253"/>
      <c r="S301" s="253"/>
      <c r="T301" s="25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55" t="s">
        <v>141</v>
      </c>
      <c r="AU301" s="255" t="s">
        <v>82</v>
      </c>
      <c r="AV301" s="15" t="s">
        <v>80</v>
      </c>
      <c r="AW301" s="15" t="s">
        <v>34</v>
      </c>
      <c r="AX301" s="15" t="s">
        <v>72</v>
      </c>
      <c r="AY301" s="255" t="s">
        <v>130</v>
      </c>
    </row>
    <row r="302" s="13" customFormat="1">
      <c r="A302" s="13"/>
      <c r="B302" s="223"/>
      <c r="C302" s="224"/>
      <c r="D302" s="225" t="s">
        <v>141</v>
      </c>
      <c r="E302" s="226" t="s">
        <v>19</v>
      </c>
      <c r="F302" s="227" t="s">
        <v>1294</v>
      </c>
      <c r="G302" s="224"/>
      <c r="H302" s="228">
        <v>2.536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141</v>
      </c>
      <c r="AU302" s="234" t="s">
        <v>82</v>
      </c>
      <c r="AV302" s="13" t="s">
        <v>82</v>
      </c>
      <c r="AW302" s="13" t="s">
        <v>34</v>
      </c>
      <c r="AX302" s="13" t="s">
        <v>72</v>
      </c>
      <c r="AY302" s="234" t="s">
        <v>130</v>
      </c>
    </row>
    <row r="303" s="14" customFormat="1">
      <c r="A303" s="14"/>
      <c r="B303" s="235"/>
      <c r="C303" s="236"/>
      <c r="D303" s="225" t="s">
        <v>141</v>
      </c>
      <c r="E303" s="237" t="s">
        <v>19</v>
      </c>
      <c r="F303" s="238" t="s">
        <v>143</v>
      </c>
      <c r="G303" s="236"/>
      <c r="H303" s="239">
        <v>63.125999999999998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141</v>
      </c>
      <c r="AU303" s="245" t="s">
        <v>82</v>
      </c>
      <c r="AV303" s="14" t="s">
        <v>137</v>
      </c>
      <c r="AW303" s="14" t="s">
        <v>4</v>
      </c>
      <c r="AX303" s="14" t="s">
        <v>80</v>
      </c>
      <c r="AY303" s="245" t="s">
        <v>130</v>
      </c>
    </row>
    <row r="304" s="2" customFormat="1" ht="16.5" customHeight="1">
      <c r="A304" s="39"/>
      <c r="B304" s="40"/>
      <c r="C304" s="256" t="s">
        <v>448</v>
      </c>
      <c r="D304" s="256" t="s">
        <v>218</v>
      </c>
      <c r="E304" s="257" t="s">
        <v>1295</v>
      </c>
      <c r="F304" s="258" t="s">
        <v>1296</v>
      </c>
      <c r="G304" s="259" t="s">
        <v>170</v>
      </c>
      <c r="H304" s="260">
        <v>64.388999999999996</v>
      </c>
      <c r="I304" s="261"/>
      <c r="J304" s="262">
        <f>ROUND(I304*H304,2)</f>
        <v>0</v>
      </c>
      <c r="K304" s="258" t="s">
        <v>136</v>
      </c>
      <c r="L304" s="263"/>
      <c r="M304" s="264" t="s">
        <v>19</v>
      </c>
      <c r="N304" s="265" t="s">
        <v>43</v>
      </c>
      <c r="O304" s="85"/>
      <c r="P304" s="214">
        <f>O304*H304</f>
        <v>0</v>
      </c>
      <c r="Q304" s="214">
        <v>0.0023999999999999998</v>
      </c>
      <c r="R304" s="214">
        <f>Q304*H304</f>
        <v>0.15453359999999997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324</v>
      </c>
      <c r="AT304" s="216" t="s">
        <v>218</v>
      </c>
      <c r="AU304" s="216" t="s">
        <v>82</v>
      </c>
      <c r="AY304" s="18" t="s">
        <v>130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230</v>
      </c>
      <c r="BM304" s="216" t="s">
        <v>1297</v>
      </c>
    </row>
    <row r="305" s="13" customFormat="1">
      <c r="A305" s="13"/>
      <c r="B305" s="223"/>
      <c r="C305" s="224"/>
      <c r="D305" s="225" t="s">
        <v>141</v>
      </c>
      <c r="E305" s="226" t="s">
        <v>19</v>
      </c>
      <c r="F305" s="227" t="s">
        <v>1298</v>
      </c>
      <c r="G305" s="224"/>
      <c r="H305" s="228">
        <v>64.388999999999996</v>
      </c>
      <c r="I305" s="229"/>
      <c r="J305" s="224"/>
      <c r="K305" s="224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141</v>
      </c>
      <c r="AU305" s="234" t="s">
        <v>82</v>
      </c>
      <c r="AV305" s="13" t="s">
        <v>82</v>
      </c>
      <c r="AW305" s="13" t="s">
        <v>34</v>
      </c>
      <c r="AX305" s="13" t="s">
        <v>80</v>
      </c>
      <c r="AY305" s="234" t="s">
        <v>130</v>
      </c>
    </row>
    <row r="306" s="2" customFormat="1" ht="24.15" customHeight="1">
      <c r="A306" s="39"/>
      <c r="B306" s="40"/>
      <c r="C306" s="205" t="s">
        <v>457</v>
      </c>
      <c r="D306" s="205" t="s">
        <v>132</v>
      </c>
      <c r="E306" s="206" t="s">
        <v>1299</v>
      </c>
      <c r="F306" s="207" t="s">
        <v>1300</v>
      </c>
      <c r="G306" s="208" t="s">
        <v>151</v>
      </c>
      <c r="H306" s="209">
        <v>4.7249999999999996</v>
      </c>
      <c r="I306" s="210"/>
      <c r="J306" s="211">
        <f>ROUND(I306*H306,2)</f>
        <v>0</v>
      </c>
      <c r="K306" s="207" t="s">
        <v>136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230</v>
      </c>
      <c r="AT306" s="216" t="s">
        <v>132</v>
      </c>
      <c r="AU306" s="216" t="s">
        <v>82</v>
      </c>
      <c r="AY306" s="18" t="s">
        <v>130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230</v>
      </c>
      <c r="BM306" s="216" t="s">
        <v>1301</v>
      </c>
    </row>
    <row r="307" s="2" customFormat="1">
      <c r="A307" s="39"/>
      <c r="B307" s="40"/>
      <c r="C307" s="41"/>
      <c r="D307" s="218" t="s">
        <v>139</v>
      </c>
      <c r="E307" s="41"/>
      <c r="F307" s="219" t="s">
        <v>1302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139</v>
      </c>
      <c r="AU307" s="18" t="s">
        <v>82</v>
      </c>
    </row>
    <row r="308" s="12" customFormat="1" ht="22.8" customHeight="1">
      <c r="A308" s="12"/>
      <c r="B308" s="189"/>
      <c r="C308" s="190"/>
      <c r="D308" s="191" t="s">
        <v>71</v>
      </c>
      <c r="E308" s="203" t="s">
        <v>1303</v>
      </c>
      <c r="F308" s="203" t="s">
        <v>1304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SUM(P309:P317)</f>
        <v>0</v>
      </c>
      <c r="Q308" s="197"/>
      <c r="R308" s="198">
        <f>SUM(R309:R317)</f>
        <v>0.01125</v>
      </c>
      <c r="S308" s="197"/>
      <c r="T308" s="199">
        <f>SUM(T309:T317)</f>
        <v>0.092280000000000001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82</v>
      </c>
      <c r="AT308" s="201" t="s">
        <v>71</v>
      </c>
      <c r="AU308" s="201" t="s">
        <v>80</v>
      </c>
      <c r="AY308" s="200" t="s">
        <v>130</v>
      </c>
      <c r="BK308" s="202">
        <f>SUM(BK309:BK317)</f>
        <v>0</v>
      </c>
    </row>
    <row r="309" s="2" customFormat="1" ht="16.5" customHeight="1">
      <c r="A309" s="39"/>
      <c r="B309" s="40"/>
      <c r="C309" s="205" t="s">
        <v>462</v>
      </c>
      <c r="D309" s="205" t="s">
        <v>132</v>
      </c>
      <c r="E309" s="206" t="s">
        <v>1305</v>
      </c>
      <c r="F309" s="207" t="s">
        <v>1306</v>
      </c>
      <c r="G309" s="208" t="s">
        <v>338</v>
      </c>
      <c r="H309" s="209">
        <v>4</v>
      </c>
      <c r="I309" s="210"/>
      <c r="J309" s="211">
        <f>ROUND(I309*H309,2)</f>
        <v>0</v>
      </c>
      <c r="K309" s="207" t="s">
        <v>136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0.02307</v>
      </c>
      <c r="T309" s="215">
        <f>S309*H309</f>
        <v>0.092280000000000001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230</v>
      </c>
      <c r="AT309" s="216" t="s">
        <v>132</v>
      </c>
      <c r="AU309" s="216" t="s">
        <v>82</v>
      </c>
      <c r="AY309" s="18" t="s">
        <v>130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230</v>
      </c>
      <c r="BM309" s="216" t="s">
        <v>1307</v>
      </c>
    </row>
    <row r="310" s="2" customFormat="1">
      <c r="A310" s="39"/>
      <c r="B310" s="40"/>
      <c r="C310" s="41"/>
      <c r="D310" s="218" t="s">
        <v>139</v>
      </c>
      <c r="E310" s="41"/>
      <c r="F310" s="219" t="s">
        <v>1308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139</v>
      </c>
      <c r="AU310" s="18" t="s">
        <v>82</v>
      </c>
    </row>
    <row r="311" s="2" customFormat="1" ht="16.5" customHeight="1">
      <c r="A311" s="39"/>
      <c r="B311" s="40"/>
      <c r="C311" s="205" t="s">
        <v>713</v>
      </c>
      <c r="D311" s="205" t="s">
        <v>132</v>
      </c>
      <c r="E311" s="206" t="s">
        <v>1309</v>
      </c>
      <c r="F311" s="207" t="s">
        <v>1310</v>
      </c>
      <c r="G311" s="208" t="s">
        <v>338</v>
      </c>
      <c r="H311" s="209">
        <v>4</v>
      </c>
      <c r="I311" s="210"/>
      <c r="J311" s="211">
        <f>ROUND(I311*H311,2)</f>
        <v>0</v>
      </c>
      <c r="K311" s="207" t="s">
        <v>136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0.0026700000000000001</v>
      </c>
      <c r="R311" s="214">
        <f>Q311*H311</f>
        <v>0.01068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230</v>
      </c>
      <c r="AT311" s="216" t="s">
        <v>132</v>
      </c>
      <c r="AU311" s="216" t="s">
        <v>82</v>
      </c>
      <c r="AY311" s="18" t="s">
        <v>130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80</v>
      </c>
      <c r="BK311" s="217">
        <f>ROUND(I311*H311,2)</f>
        <v>0</v>
      </c>
      <c r="BL311" s="18" t="s">
        <v>230</v>
      </c>
      <c r="BM311" s="216" t="s">
        <v>1311</v>
      </c>
    </row>
    <row r="312" s="2" customFormat="1">
      <c r="A312" s="39"/>
      <c r="B312" s="40"/>
      <c r="C312" s="41"/>
      <c r="D312" s="218" t="s">
        <v>139</v>
      </c>
      <c r="E312" s="41"/>
      <c r="F312" s="219" t="s">
        <v>1312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139</v>
      </c>
      <c r="AU312" s="18" t="s">
        <v>82</v>
      </c>
    </row>
    <row r="313" s="2" customFormat="1" ht="16.5" customHeight="1">
      <c r="A313" s="39"/>
      <c r="B313" s="40"/>
      <c r="C313" s="205" t="s">
        <v>715</v>
      </c>
      <c r="D313" s="205" t="s">
        <v>132</v>
      </c>
      <c r="E313" s="206" t="s">
        <v>1313</v>
      </c>
      <c r="F313" s="207" t="s">
        <v>1314</v>
      </c>
      <c r="G313" s="208" t="s">
        <v>338</v>
      </c>
      <c r="H313" s="209">
        <v>2</v>
      </c>
      <c r="I313" s="210"/>
      <c r="J313" s="211">
        <f>ROUND(I313*H313,2)</f>
        <v>0</v>
      </c>
      <c r="K313" s="207" t="s">
        <v>136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2.5000000000000001E-05</v>
      </c>
      <c r="R313" s="214">
        <f>Q313*H313</f>
        <v>5.0000000000000002E-05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230</v>
      </c>
      <c r="AT313" s="216" t="s">
        <v>132</v>
      </c>
      <c r="AU313" s="216" t="s">
        <v>82</v>
      </c>
      <c r="AY313" s="18" t="s">
        <v>130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80</v>
      </c>
      <c r="BK313" s="217">
        <f>ROUND(I313*H313,2)</f>
        <v>0</v>
      </c>
      <c r="BL313" s="18" t="s">
        <v>230</v>
      </c>
      <c r="BM313" s="216" t="s">
        <v>1315</v>
      </c>
    </row>
    <row r="314" s="2" customFormat="1">
      <c r="A314" s="39"/>
      <c r="B314" s="40"/>
      <c r="C314" s="41"/>
      <c r="D314" s="218" t="s">
        <v>139</v>
      </c>
      <c r="E314" s="41"/>
      <c r="F314" s="219" t="s">
        <v>1316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139</v>
      </c>
      <c r="AU314" s="18" t="s">
        <v>82</v>
      </c>
    </row>
    <row r="315" s="2" customFormat="1" ht="16.5" customHeight="1">
      <c r="A315" s="39"/>
      <c r="B315" s="40"/>
      <c r="C315" s="256" t="s">
        <v>718</v>
      </c>
      <c r="D315" s="256" t="s">
        <v>218</v>
      </c>
      <c r="E315" s="257" t="s">
        <v>1317</v>
      </c>
      <c r="F315" s="258" t="s">
        <v>1318</v>
      </c>
      <c r="G315" s="259" t="s">
        <v>338</v>
      </c>
      <c r="H315" s="260">
        <v>2</v>
      </c>
      <c r="I315" s="261"/>
      <c r="J315" s="262">
        <f>ROUND(I315*H315,2)</f>
        <v>0</v>
      </c>
      <c r="K315" s="258" t="s">
        <v>136</v>
      </c>
      <c r="L315" s="263"/>
      <c r="M315" s="264" t="s">
        <v>19</v>
      </c>
      <c r="N315" s="265" t="s">
        <v>43</v>
      </c>
      <c r="O315" s="85"/>
      <c r="P315" s="214">
        <f>O315*H315</f>
        <v>0</v>
      </c>
      <c r="Q315" s="214">
        <v>0.00025999999999999998</v>
      </c>
      <c r="R315" s="214">
        <f>Q315*H315</f>
        <v>0.00051999999999999995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324</v>
      </c>
      <c r="AT315" s="216" t="s">
        <v>218</v>
      </c>
      <c r="AU315" s="216" t="s">
        <v>82</v>
      </c>
      <c r="AY315" s="18" t="s">
        <v>130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230</v>
      </c>
      <c r="BM315" s="216" t="s">
        <v>1319</v>
      </c>
    </row>
    <row r="316" s="2" customFormat="1" ht="24.15" customHeight="1">
      <c r="A316" s="39"/>
      <c r="B316" s="40"/>
      <c r="C316" s="205" t="s">
        <v>723</v>
      </c>
      <c r="D316" s="205" t="s">
        <v>132</v>
      </c>
      <c r="E316" s="206" t="s">
        <v>1320</v>
      </c>
      <c r="F316" s="207" t="s">
        <v>1321</v>
      </c>
      <c r="G316" s="208" t="s">
        <v>151</v>
      </c>
      <c r="H316" s="209">
        <v>0.010999999999999999</v>
      </c>
      <c r="I316" s="210"/>
      <c r="J316" s="211">
        <f>ROUND(I316*H316,2)</f>
        <v>0</v>
      </c>
      <c r="K316" s="207" t="s">
        <v>136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230</v>
      </c>
      <c r="AT316" s="216" t="s">
        <v>132</v>
      </c>
      <c r="AU316" s="216" t="s">
        <v>82</v>
      </c>
      <c r="AY316" s="18" t="s">
        <v>130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230</v>
      </c>
      <c r="BM316" s="216" t="s">
        <v>1322</v>
      </c>
    </row>
    <row r="317" s="2" customFormat="1">
      <c r="A317" s="39"/>
      <c r="B317" s="40"/>
      <c r="C317" s="41"/>
      <c r="D317" s="218" t="s">
        <v>139</v>
      </c>
      <c r="E317" s="41"/>
      <c r="F317" s="219" t="s">
        <v>1323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139</v>
      </c>
      <c r="AU317" s="18" t="s">
        <v>82</v>
      </c>
    </row>
    <row r="318" s="12" customFormat="1" ht="22.8" customHeight="1">
      <c r="A318" s="12"/>
      <c r="B318" s="189"/>
      <c r="C318" s="190"/>
      <c r="D318" s="191" t="s">
        <v>71</v>
      </c>
      <c r="E318" s="203" t="s">
        <v>374</v>
      </c>
      <c r="F318" s="203" t="s">
        <v>375</v>
      </c>
      <c r="G318" s="190"/>
      <c r="H318" s="190"/>
      <c r="I318" s="193"/>
      <c r="J318" s="204">
        <f>BK318</f>
        <v>0</v>
      </c>
      <c r="K318" s="190"/>
      <c r="L318" s="195"/>
      <c r="M318" s="196"/>
      <c r="N318" s="197"/>
      <c r="O318" s="197"/>
      <c r="P318" s="198">
        <f>SUM(P319:P322)</f>
        <v>0</v>
      </c>
      <c r="Q318" s="197"/>
      <c r="R318" s="198">
        <f>SUM(R319:R322)</f>
        <v>0.0050000000000000001</v>
      </c>
      <c r="S318" s="197"/>
      <c r="T318" s="199">
        <f>SUM(T319:T322)</f>
        <v>0.0050000000000000001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0" t="s">
        <v>82</v>
      </c>
      <c r="AT318" s="201" t="s">
        <v>71</v>
      </c>
      <c r="AU318" s="201" t="s">
        <v>80</v>
      </c>
      <c r="AY318" s="200" t="s">
        <v>130</v>
      </c>
      <c r="BK318" s="202">
        <f>SUM(BK319:BK322)</f>
        <v>0</v>
      </c>
    </row>
    <row r="319" s="2" customFormat="1" ht="16.5" customHeight="1">
      <c r="A319" s="39"/>
      <c r="B319" s="40"/>
      <c r="C319" s="205" t="s">
        <v>729</v>
      </c>
      <c r="D319" s="205" t="s">
        <v>132</v>
      </c>
      <c r="E319" s="206" t="s">
        <v>377</v>
      </c>
      <c r="F319" s="207" t="s">
        <v>1324</v>
      </c>
      <c r="G319" s="208" t="s">
        <v>379</v>
      </c>
      <c r="H319" s="209">
        <v>1</v>
      </c>
      <c r="I319" s="210"/>
      <c r="J319" s="211">
        <f>ROUND(I319*H319,2)</f>
        <v>0</v>
      </c>
      <c r="K319" s="207" t="s">
        <v>19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0.0050000000000000001</v>
      </c>
      <c r="R319" s="214">
        <f>Q319*H319</f>
        <v>0.0050000000000000001</v>
      </c>
      <c r="S319" s="214">
        <v>0.0050000000000000001</v>
      </c>
      <c r="T319" s="215">
        <f>S319*H319</f>
        <v>0.0050000000000000001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230</v>
      </c>
      <c r="AT319" s="216" t="s">
        <v>132</v>
      </c>
      <c r="AU319" s="216" t="s">
        <v>82</v>
      </c>
      <c r="AY319" s="18" t="s">
        <v>130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230</v>
      </c>
      <c r="BM319" s="216" t="s">
        <v>1325</v>
      </c>
    </row>
    <row r="320" s="2" customFormat="1">
      <c r="A320" s="39"/>
      <c r="B320" s="40"/>
      <c r="C320" s="41"/>
      <c r="D320" s="225" t="s">
        <v>275</v>
      </c>
      <c r="E320" s="41"/>
      <c r="F320" s="266" t="s">
        <v>831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275</v>
      </c>
      <c r="AU320" s="18" t="s">
        <v>82</v>
      </c>
    </row>
    <row r="321" s="2" customFormat="1" ht="24.15" customHeight="1">
      <c r="A321" s="39"/>
      <c r="B321" s="40"/>
      <c r="C321" s="205" t="s">
        <v>731</v>
      </c>
      <c r="D321" s="205" t="s">
        <v>132</v>
      </c>
      <c r="E321" s="206" t="s">
        <v>393</v>
      </c>
      <c r="F321" s="207" t="s">
        <v>394</v>
      </c>
      <c r="G321" s="208" t="s">
        <v>151</v>
      </c>
      <c r="H321" s="209">
        <v>0.0050000000000000001</v>
      </c>
      <c r="I321" s="210"/>
      <c r="J321" s="211">
        <f>ROUND(I321*H321,2)</f>
        <v>0</v>
      </c>
      <c r="K321" s="207" t="s">
        <v>136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230</v>
      </c>
      <c r="AT321" s="216" t="s">
        <v>132</v>
      </c>
      <c r="AU321" s="216" t="s">
        <v>82</v>
      </c>
      <c r="AY321" s="18" t="s">
        <v>130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230</v>
      </c>
      <c r="BM321" s="216" t="s">
        <v>1326</v>
      </c>
    </row>
    <row r="322" s="2" customFormat="1">
      <c r="A322" s="39"/>
      <c r="B322" s="40"/>
      <c r="C322" s="41"/>
      <c r="D322" s="218" t="s">
        <v>139</v>
      </c>
      <c r="E322" s="41"/>
      <c r="F322" s="219" t="s">
        <v>396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139</v>
      </c>
      <c r="AU322" s="18" t="s">
        <v>82</v>
      </c>
    </row>
    <row r="323" s="12" customFormat="1" ht="22.8" customHeight="1">
      <c r="A323" s="12"/>
      <c r="B323" s="189"/>
      <c r="C323" s="190"/>
      <c r="D323" s="191" t="s">
        <v>71</v>
      </c>
      <c r="E323" s="203" t="s">
        <v>1327</v>
      </c>
      <c r="F323" s="203" t="s">
        <v>1328</v>
      </c>
      <c r="G323" s="190"/>
      <c r="H323" s="190"/>
      <c r="I323" s="193"/>
      <c r="J323" s="204">
        <f>BK323</f>
        <v>0</v>
      </c>
      <c r="K323" s="190"/>
      <c r="L323" s="195"/>
      <c r="M323" s="196"/>
      <c r="N323" s="197"/>
      <c r="O323" s="197"/>
      <c r="P323" s="198">
        <f>SUM(P324:P336)</f>
        <v>0</v>
      </c>
      <c r="Q323" s="197"/>
      <c r="R323" s="198">
        <f>SUM(R324:R336)</f>
        <v>0.770809996</v>
      </c>
      <c r="S323" s="197"/>
      <c r="T323" s="199">
        <f>SUM(T324:T336)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0" t="s">
        <v>82</v>
      </c>
      <c r="AT323" s="201" t="s">
        <v>71</v>
      </c>
      <c r="AU323" s="201" t="s">
        <v>80</v>
      </c>
      <c r="AY323" s="200" t="s">
        <v>130</v>
      </c>
      <c r="BK323" s="202">
        <f>SUM(BK324:BK336)</f>
        <v>0</v>
      </c>
    </row>
    <row r="324" s="2" customFormat="1" ht="24.15" customHeight="1">
      <c r="A324" s="39"/>
      <c r="B324" s="40"/>
      <c r="C324" s="205" t="s">
        <v>737</v>
      </c>
      <c r="D324" s="205" t="s">
        <v>132</v>
      </c>
      <c r="E324" s="206" t="s">
        <v>1329</v>
      </c>
      <c r="F324" s="207" t="s">
        <v>1330</v>
      </c>
      <c r="G324" s="208" t="s">
        <v>213</v>
      </c>
      <c r="H324" s="209">
        <v>4.7400000000000002</v>
      </c>
      <c r="I324" s="210"/>
      <c r="J324" s="211">
        <f>ROUND(I324*H324,2)</f>
        <v>0</v>
      </c>
      <c r="K324" s="207" t="s">
        <v>136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230</v>
      </c>
      <c r="AT324" s="216" t="s">
        <v>132</v>
      </c>
      <c r="AU324" s="216" t="s">
        <v>82</v>
      </c>
      <c r="AY324" s="18" t="s">
        <v>130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230</v>
      </c>
      <c r="BM324" s="216" t="s">
        <v>1331</v>
      </c>
    </row>
    <row r="325" s="2" customFormat="1">
      <c r="A325" s="39"/>
      <c r="B325" s="40"/>
      <c r="C325" s="41"/>
      <c r="D325" s="218" t="s">
        <v>139</v>
      </c>
      <c r="E325" s="41"/>
      <c r="F325" s="219" t="s">
        <v>1332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139</v>
      </c>
      <c r="AU325" s="18" t="s">
        <v>82</v>
      </c>
    </row>
    <row r="326" s="13" customFormat="1">
      <c r="A326" s="13"/>
      <c r="B326" s="223"/>
      <c r="C326" s="224"/>
      <c r="D326" s="225" t="s">
        <v>141</v>
      </c>
      <c r="E326" s="226" t="s">
        <v>19</v>
      </c>
      <c r="F326" s="227" t="s">
        <v>1333</v>
      </c>
      <c r="G326" s="224"/>
      <c r="H326" s="228">
        <v>4.7400000000000002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141</v>
      </c>
      <c r="AU326" s="234" t="s">
        <v>82</v>
      </c>
      <c r="AV326" s="13" t="s">
        <v>82</v>
      </c>
      <c r="AW326" s="13" t="s">
        <v>34</v>
      </c>
      <c r="AX326" s="13" t="s">
        <v>72</v>
      </c>
      <c r="AY326" s="234" t="s">
        <v>130</v>
      </c>
    </row>
    <row r="327" s="14" customFormat="1">
      <c r="A327" s="14"/>
      <c r="B327" s="235"/>
      <c r="C327" s="236"/>
      <c r="D327" s="225" t="s">
        <v>141</v>
      </c>
      <c r="E327" s="237" t="s">
        <v>19</v>
      </c>
      <c r="F327" s="238" t="s">
        <v>143</v>
      </c>
      <c r="G327" s="236"/>
      <c r="H327" s="239">
        <v>4.7400000000000002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141</v>
      </c>
      <c r="AU327" s="245" t="s">
        <v>82</v>
      </c>
      <c r="AV327" s="14" t="s">
        <v>137</v>
      </c>
      <c r="AW327" s="14" t="s">
        <v>4</v>
      </c>
      <c r="AX327" s="14" t="s">
        <v>80</v>
      </c>
      <c r="AY327" s="245" t="s">
        <v>130</v>
      </c>
    </row>
    <row r="328" s="2" customFormat="1" ht="16.5" customHeight="1">
      <c r="A328" s="39"/>
      <c r="B328" s="40"/>
      <c r="C328" s="256" t="s">
        <v>743</v>
      </c>
      <c r="D328" s="256" t="s">
        <v>218</v>
      </c>
      <c r="E328" s="257" t="s">
        <v>1334</v>
      </c>
      <c r="F328" s="258" t="s">
        <v>1335</v>
      </c>
      <c r="G328" s="259" t="s">
        <v>135</v>
      </c>
      <c r="H328" s="260">
        <v>0.067000000000000004</v>
      </c>
      <c r="I328" s="261"/>
      <c r="J328" s="262">
        <f>ROUND(I328*H328,2)</f>
        <v>0</v>
      </c>
      <c r="K328" s="258" t="s">
        <v>136</v>
      </c>
      <c r="L328" s="263"/>
      <c r="M328" s="264" t="s">
        <v>19</v>
      </c>
      <c r="N328" s="265" t="s">
        <v>43</v>
      </c>
      <c r="O328" s="85"/>
      <c r="P328" s="214">
        <f>O328*H328</f>
        <v>0</v>
      </c>
      <c r="Q328" s="214">
        <v>0.55000000000000004</v>
      </c>
      <c r="R328" s="214">
        <f>Q328*H328</f>
        <v>0.036850000000000008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324</v>
      </c>
      <c r="AT328" s="216" t="s">
        <v>218</v>
      </c>
      <c r="AU328" s="216" t="s">
        <v>82</v>
      </c>
      <c r="AY328" s="18" t="s">
        <v>130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80</v>
      </c>
      <c r="BK328" s="217">
        <f>ROUND(I328*H328,2)</f>
        <v>0</v>
      </c>
      <c r="BL328" s="18" t="s">
        <v>230</v>
      </c>
      <c r="BM328" s="216" t="s">
        <v>1336</v>
      </c>
    </row>
    <row r="329" s="13" customFormat="1">
      <c r="A329" s="13"/>
      <c r="B329" s="223"/>
      <c r="C329" s="224"/>
      <c r="D329" s="225" t="s">
        <v>141</v>
      </c>
      <c r="E329" s="226" t="s">
        <v>19</v>
      </c>
      <c r="F329" s="227" t="s">
        <v>1337</v>
      </c>
      <c r="G329" s="224"/>
      <c r="H329" s="228">
        <v>0.060999999999999999</v>
      </c>
      <c r="I329" s="229"/>
      <c r="J329" s="224"/>
      <c r="K329" s="224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141</v>
      </c>
      <c r="AU329" s="234" t="s">
        <v>82</v>
      </c>
      <c r="AV329" s="13" t="s">
        <v>82</v>
      </c>
      <c r="AW329" s="13" t="s">
        <v>34</v>
      </c>
      <c r="AX329" s="13" t="s">
        <v>72</v>
      </c>
      <c r="AY329" s="234" t="s">
        <v>130</v>
      </c>
    </row>
    <row r="330" s="13" customFormat="1">
      <c r="A330" s="13"/>
      <c r="B330" s="223"/>
      <c r="C330" s="224"/>
      <c r="D330" s="225" t="s">
        <v>141</v>
      </c>
      <c r="E330" s="226" t="s">
        <v>19</v>
      </c>
      <c r="F330" s="227" t="s">
        <v>1338</v>
      </c>
      <c r="G330" s="224"/>
      <c r="H330" s="228">
        <v>0.067000000000000004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141</v>
      </c>
      <c r="AU330" s="234" t="s">
        <v>82</v>
      </c>
      <c r="AV330" s="13" t="s">
        <v>82</v>
      </c>
      <c r="AW330" s="13" t="s">
        <v>34</v>
      </c>
      <c r="AX330" s="13" t="s">
        <v>80</v>
      </c>
      <c r="AY330" s="234" t="s">
        <v>130</v>
      </c>
    </row>
    <row r="331" s="2" customFormat="1" ht="24.15" customHeight="1">
      <c r="A331" s="39"/>
      <c r="B331" s="40"/>
      <c r="C331" s="205" t="s">
        <v>748</v>
      </c>
      <c r="D331" s="205" t="s">
        <v>132</v>
      </c>
      <c r="E331" s="206" t="s">
        <v>1339</v>
      </c>
      <c r="F331" s="207" t="s">
        <v>1340</v>
      </c>
      <c r="G331" s="208" t="s">
        <v>170</v>
      </c>
      <c r="H331" s="209">
        <v>52.591000000000001</v>
      </c>
      <c r="I331" s="210"/>
      <c r="J331" s="211">
        <f>ROUND(I331*H331,2)</f>
        <v>0</v>
      </c>
      <c r="K331" s="207" t="s">
        <v>136</v>
      </c>
      <c r="L331" s="45"/>
      <c r="M331" s="212" t="s">
        <v>19</v>
      </c>
      <c r="N331" s="213" t="s">
        <v>43</v>
      </c>
      <c r="O331" s="85"/>
      <c r="P331" s="214">
        <f>O331*H331</f>
        <v>0</v>
      </c>
      <c r="Q331" s="214">
        <v>0.013956</v>
      </c>
      <c r="R331" s="214">
        <f>Q331*H331</f>
        <v>0.73395999599999995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230</v>
      </c>
      <c r="AT331" s="216" t="s">
        <v>132</v>
      </c>
      <c r="AU331" s="216" t="s">
        <v>82</v>
      </c>
      <c r="AY331" s="18" t="s">
        <v>130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80</v>
      </c>
      <c r="BK331" s="217">
        <f>ROUND(I331*H331,2)</f>
        <v>0</v>
      </c>
      <c r="BL331" s="18" t="s">
        <v>230</v>
      </c>
      <c r="BM331" s="216" t="s">
        <v>1341</v>
      </c>
    </row>
    <row r="332" s="2" customFormat="1">
      <c r="A332" s="39"/>
      <c r="B332" s="40"/>
      <c r="C332" s="41"/>
      <c r="D332" s="218" t="s">
        <v>139</v>
      </c>
      <c r="E332" s="41"/>
      <c r="F332" s="219" t="s">
        <v>1342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139</v>
      </c>
      <c r="AU332" s="18" t="s">
        <v>82</v>
      </c>
    </row>
    <row r="333" s="13" customFormat="1">
      <c r="A333" s="13"/>
      <c r="B333" s="223"/>
      <c r="C333" s="224"/>
      <c r="D333" s="225" t="s">
        <v>141</v>
      </c>
      <c r="E333" s="226" t="s">
        <v>19</v>
      </c>
      <c r="F333" s="227" t="s">
        <v>1343</v>
      </c>
      <c r="G333" s="224"/>
      <c r="H333" s="228">
        <v>52.591000000000001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141</v>
      </c>
      <c r="AU333" s="234" t="s">
        <v>82</v>
      </c>
      <c r="AV333" s="13" t="s">
        <v>82</v>
      </c>
      <c r="AW333" s="13" t="s">
        <v>34</v>
      </c>
      <c r="AX333" s="13" t="s">
        <v>72</v>
      </c>
      <c r="AY333" s="234" t="s">
        <v>130</v>
      </c>
    </row>
    <row r="334" s="14" customFormat="1">
      <c r="A334" s="14"/>
      <c r="B334" s="235"/>
      <c r="C334" s="236"/>
      <c r="D334" s="225" t="s">
        <v>141</v>
      </c>
      <c r="E334" s="237" t="s">
        <v>19</v>
      </c>
      <c r="F334" s="238" t="s">
        <v>143</v>
      </c>
      <c r="G334" s="236"/>
      <c r="H334" s="239">
        <v>52.591000000000001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141</v>
      </c>
      <c r="AU334" s="245" t="s">
        <v>82</v>
      </c>
      <c r="AV334" s="14" t="s">
        <v>137</v>
      </c>
      <c r="AW334" s="14" t="s">
        <v>4</v>
      </c>
      <c r="AX334" s="14" t="s">
        <v>80</v>
      </c>
      <c r="AY334" s="245" t="s">
        <v>130</v>
      </c>
    </row>
    <row r="335" s="2" customFormat="1" ht="24.15" customHeight="1">
      <c r="A335" s="39"/>
      <c r="B335" s="40"/>
      <c r="C335" s="205" t="s">
        <v>753</v>
      </c>
      <c r="D335" s="205" t="s">
        <v>132</v>
      </c>
      <c r="E335" s="206" t="s">
        <v>1344</v>
      </c>
      <c r="F335" s="207" t="s">
        <v>1345</v>
      </c>
      <c r="G335" s="208" t="s">
        <v>151</v>
      </c>
      <c r="H335" s="209">
        <v>0.77100000000000002</v>
      </c>
      <c r="I335" s="210"/>
      <c r="J335" s="211">
        <f>ROUND(I335*H335,2)</f>
        <v>0</v>
      </c>
      <c r="K335" s="207" t="s">
        <v>136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230</v>
      </c>
      <c r="AT335" s="216" t="s">
        <v>132</v>
      </c>
      <c r="AU335" s="216" t="s">
        <v>82</v>
      </c>
      <c r="AY335" s="18" t="s">
        <v>130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80</v>
      </c>
      <c r="BK335" s="217">
        <f>ROUND(I335*H335,2)</f>
        <v>0</v>
      </c>
      <c r="BL335" s="18" t="s">
        <v>230</v>
      </c>
      <c r="BM335" s="216" t="s">
        <v>1346</v>
      </c>
    </row>
    <row r="336" s="2" customFormat="1">
      <c r="A336" s="39"/>
      <c r="B336" s="40"/>
      <c r="C336" s="41"/>
      <c r="D336" s="218" t="s">
        <v>139</v>
      </c>
      <c r="E336" s="41"/>
      <c r="F336" s="219" t="s">
        <v>1347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139</v>
      </c>
      <c r="AU336" s="18" t="s">
        <v>82</v>
      </c>
    </row>
    <row r="337" s="12" customFormat="1" ht="22.8" customHeight="1">
      <c r="A337" s="12"/>
      <c r="B337" s="189"/>
      <c r="C337" s="190"/>
      <c r="D337" s="191" t="s">
        <v>71</v>
      </c>
      <c r="E337" s="203" t="s">
        <v>397</v>
      </c>
      <c r="F337" s="203" t="s">
        <v>398</v>
      </c>
      <c r="G337" s="190"/>
      <c r="H337" s="190"/>
      <c r="I337" s="193"/>
      <c r="J337" s="204">
        <f>BK337</f>
        <v>0</v>
      </c>
      <c r="K337" s="190"/>
      <c r="L337" s="195"/>
      <c r="M337" s="196"/>
      <c r="N337" s="197"/>
      <c r="O337" s="197"/>
      <c r="P337" s="198">
        <f>SUM(P338:P355)</f>
        <v>0</v>
      </c>
      <c r="Q337" s="197"/>
      <c r="R337" s="198">
        <f>SUM(R338:R355)</f>
        <v>0.031763717359999999</v>
      </c>
      <c r="S337" s="197"/>
      <c r="T337" s="199">
        <f>SUM(T338:T355)</f>
        <v>0.29447930000000005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0" t="s">
        <v>82</v>
      </c>
      <c r="AT337" s="201" t="s">
        <v>71</v>
      </c>
      <c r="AU337" s="201" t="s">
        <v>80</v>
      </c>
      <c r="AY337" s="200" t="s">
        <v>130</v>
      </c>
      <c r="BK337" s="202">
        <f>SUM(BK338:BK355)</f>
        <v>0</v>
      </c>
    </row>
    <row r="338" s="2" customFormat="1" ht="16.5" customHeight="1">
      <c r="A338" s="39"/>
      <c r="B338" s="40"/>
      <c r="C338" s="205" t="s">
        <v>755</v>
      </c>
      <c r="D338" s="205" t="s">
        <v>132</v>
      </c>
      <c r="E338" s="206" t="s">
        <v>1348</v>
      </c>
      <c r="F338" s="207" t="s">
        <v>1349</v>
      </c>
      <c r="G338" s="208" t="s">
        <v>213</v>
      </c>
      <c r="H338" s="209">
        <v>137.06</v>
      </c>
      <c r="I338" s="210"/>
      <c r="J338" s="211">
        <f>ROUND(I338*H338,2)</f>
        <v>0</v>
      </c>
      <c r="K338" s="207" t="s">
        <v>136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0.00191</v>
      </c>
      <c r="T338" s="215">
        <f>S338*H338</f>
        <v>0.26178460000000003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230</v>
      </c>
      <c r="AT338" s="216" t="s">
        <v>132</v>
      </c>
      <c r="AU338" s="216" t="s">
        <v>82</v>
      </c>
      <c r="AY338" s="18" t="s">
        <v>130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230</v>
      </c>
      <c r="BM338" s="216" t="s">
        <v>1350</v>
      </c>
    </row>
    <row r="339" s="2" customFormat="1">
      <c r="A339" s="39"/>
      <c r="B339" s="40"/>
      <c r="C339" s="41"/>
      <c r="D339" s="218" t="s">
        <v>139</v>
      </c>
      <c r="E339" s="41"/>
      <c r="F339" s="219" t="s">
        <v>1351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139</v>
      </c>
      <c r="AU339" s="18" t="s">
        <v>82</v>
      </c>
    </row>
    <row r="340" s="13" customFormat="1">
      <c r="A340" s="13"/>
      <c r="B340" s="223"/>
      <c r="C340" s="224"/>
      <c r="D340" s="225" t="s">
        <v>141</v>
      </c>
      <c r="E340" s="226" t="s">
        <v>19</v>
      </c>
      <c r="F340" s="227" t="s">
        <v>1064</v>
      </c>
      <c r="G340" s="224"/>
      <c r="H340" s="228">
        <v>137.06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141</v>
      </c>
      <c r="AU340" s="234" t="s">
        <v>82</v>
      </c>
      <c r="AV340" s="13" t="s">
        <v>82</v>
      </c>
      <c r="AW340" s="13" t="s">
        <v>34</v>
      </c>
      <c r="AX340" s="13" t="s">
        <v>72</v>
      </c>
      <c r="AY340" s="234" t="s">
        <v>130</v>
      </c>
    </row>
    <row r="341" s="14" customFormat="1">
      <c r="A341" s="14"/>
      <c r="B341" s="235"/>
      <c r="C341" s="236"/>
      <c r="D341" s="225" t="s">
        <v>141</v>
      </c>
      <c r="E341" s="237" t="s">
        <v>19</v>
      </c>
      <c r="F341" s="238" t="s">
        <v>143</v>
      </c>
      <c r="G341" s="236"/>
      <c r="H341" s="239">
        <v>137.06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5" t="s">
        <v>141</v>
      </c>
      <c r="AU341" s="245" t="s">
        <v>82</v>
      </c>
      <c r="AV341" s="14" t="s">
        <v>137</v>
      </c>
      <c r="AW341" s="14" t="s">
        <v>4</v>
      </c>
      <c r="AX341" s="14" t="s">
        <v>80</v>
      </c>
      <c r="AY341" s="245" t="s">
        <v>130</v>
      </c>
    </row>
    <row r="342" s="2" customFormat="1" ht="16.5" customHeight="1">
      <c r="A342" s="39"/>
      <c r="B342" s="40"/>
      <c r="C342" s="205" t="s">
        <v>760</v>
      </c>
      <c r="D342" s="205" t="s">
        <v>132</v>
      </c>
      <c r="E342" s="206" t="s">
        <v>400</v>
      </c>
      <c r="F342" s="207" t="s">
        <v>401</v>
      </c>
      <c r="G342" s="208" t="s">
        <v>213</v>
      </c>
      <c r="H342" s="209">
        <v>5.46</v>
      </c>
      <c r="I342" s="210"/>
      <c r="J342" s="211">
        <f>ROUND(I342*H342,2)</f>
        <v>0</v>
      </c>
      <c r="K342" s="207" t="s">
        <v>136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0.00167</v>
      </c>
      <c r="T342" s="215">
        <f>S342*H342</f>
        <v>0.0091181999999999999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230</v>
      </c>
      <c r="AT342" s="216" t="s">
        <v>132</v>
      </c>
      <c r="AU342" s="216" t="s">
        <v>82</v>
      </c>
      <c r="AY342" s="18" t="s">
        <v>130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230</v>
      </c>
      <c r="BM342" s="216" t="s">
        <v>1352</v>
      </c>
    </row>
    <row r="343" s="2" customFormat="1">
      <c r="A343" s="39"/>
      <c r="B343" s="40"/>
      <c r="C343" s="41"/>
      <c r="D343" s="218" t="s">
        <v>139</v>
      </c>
      <c r="E343" s="41"/>
      <c r="F343" s="219" t="s">
        <v>403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139</v>
      </c>
      <c r="AU343" s="18" t="s">
        <v>82</v>
      </c>
    </row>
    <row r="344" s="2" customFormat="1" ht="16.5" customHeight="1">
      <c r="A344" s="39"/>
      <c r="B344" s="40"/>
      <c r="C344" s="205" t="s">
        <v>765</v>
      </c>
      <c r="D344" s="205" t="s">
        <v>132</v>
      </c>
      <c r="E344" s="206" t="s">
        <v>1353</v>
      </c>
      <c r="F344" s="207" t="s">
        <v>1354</v>
      </c>
      <c r="G344" s="208" t="s">
        <v>213</v>
      </c>
      <c r="H344" s="209">
        <v>6.4299999999999997</v>
      </c>
      <c r="I344" s="210"/>
      <c r="J344" s="211">
        <f>ROUND(I344*H344,2)</f>
        <v>0</v>
      </c>
      <c r="K344" s="207" t="s">
        <v>136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0.00175</v>
      </c>
      <c r="T344" s="215">
        <f>S344*H344</f>
        <v>0.0112525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230</v>
      </c>
      <c r="AT344" s="216" t="s">
        <v>132</v>
      </c>
      <c r="AU344" s="216" t="s">
        <v>82</v>
      </c>
      <c r="AY344" s="18" t="s">
        <v>130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230</v>
      </c>
      <c r="BM344" s="216" t="s">
        <v>1355</v>
      </c>
    </row>
    <row r="345" s="2" customFormat="1">
      <c r="A345" s="39"/>
      <c r="B345" s="40"/>
      <c r="C345" s="41"/>
      <c r="D345" s="218" t="s">
        <v>139</v>
      </c>
      <c r="E345" s="41"/>
      <c r="F345" s="219" t="s">
        <v>1356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139</v>
      </c>
      <c r="AU345" s="18" t="s">
        <v>82</v>
      </c>
    </row>
    <row r="346" s="2" customFormat="1" ht="16.5" customHeight="1">
      <c r="A346" s="39"/>
      <c r="B346" s="40"/>
      <c r="C346" s="205" t="s">
        <v>770</v>
      </c>
      <c r="D346" s="205" t="s">
        <v>132</v>
      </c>
      <c r="E346" s="206" t="s">
        <v>1357</v>
      </c>
      <c r="F346" s="207" t="s">
        <v>1358</v>
      </c>
      <c r="G346" s="208" t="s">
        <v>213</v>
      </c>
      <c r="H346" s="209">
        <v>4.7400000000000002</v>
      </c>
      <c r="I346" s="210"/>
      <c r="J346" s="211">
        <f>ROUND(I346*H346,2)</f>
        <v>0</v>
      </c>
      <c r="K346" s="207" t="s">
        <v>136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0.0025999999999999999</v>
      </c>
      <c r="T346" s="215">
        <f>S346*H346</f>
        <v>0.012324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230</v>
      </c>
      <c r="AT346" s="216" t="s">
        <v>132</v>
      </c>
      <c r="AU346" s="216" t="s">
        <v>82</v>
      </c>
      <c r="AY346" s="18" t="s">
        <v>130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80</v>
      </c>
      <c r="BK346" s="217">
        <f>ROUND(I346*H346,2)</f>
        <v>0</v>
      </c>
      <c r="BL346" s="18" t="s">
        <v>230</v>
      </c>
      <c r="BM346" s="216" t="s">
        <v>1359</v>
      </c>
    </row>
    <row r="347" s="2" customFormat="1">
      <c r="A347" s="39"/>
      <c r="B347" s="40"/>
      <c r="C347" s="41"/>
      <c r="D347" s="218" t="s">
        <v>139</v>
      </c>
      <c r="E347" s="41"/>
      <c r="F347" s="219" t="s">
        <v>1360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139</v>
      </c>
      <c r="AU347" s="18" t="s">
        <v>82</v>
      </c>
    </row>
    <row r="348" s="2" customFormat="1" ht="24.15" customHeight="1">
      <c r="A348" s="39"/>
      <c r="B348" s="40"/>
      <c r="C348" s="205" t="s">
        <v>775</v>
      </c>
      <c r="D348" s="205" t="s">
        <v>132</v>
      </c>
      <c r="E348" s="206" t="s">
        <v>867</v>
      </c>
      <c r="F348" s="207" t="s">
        <v>868</v>
      </c>
      <c r="G348" s="208" t="s">
        <v>213</v>
      </c>
      <c r="H348" s="209">
        <v>5.46</v>
      </c>
      <c r="I348" s="210"/>
      <c r="J348" s="211">
        <f>ROUND(I348*H348,2)</f>
        <v>0</v>
      </c>
      <c r="K348" s="207" t="s">
        <v>136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0.0042852159999999997</v>
      </c>
      <c r="R348" s="214">
        <f>Q348*H348</f>
        <v>0.023397279359999999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230</v>
      </c>
      <c r="AT348" s="216" t="s">
        <v>132</v>
      </c>
      <c r="AU348" s="216" t="s">
        <v>82</v>
      </c>
      <c r="AY348" s="18" t="s">
        <v>130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230</v>
      </c>
      <c r="BM348" s="216" t="s">
        <v>1361</v>
      </c>
    </row>
    <row r="349" s="2" customFormat="1">
      <c r="A349" s="39"/>
      <c r="B349" s="40"/>
      <c r="C349" s="41"/>
      <c r="D349" s="218" t="s">
        <v>139</v>
      </c>
      <c r="E349" s="41"/>
      <c r="F349" s="219" t="s">
        <v>870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139</v>
      </c>
      <c r="AU349" s="18" t="s">
        <v>82</v>
      </c>
    </row>
    <row r="350" s="2" customFormat="1" ht="21.75" customHeight="1">
      <c r="A350" s="39"/>
      <c r="B350" s="40"/>
      <c r="C350" s="205" t="s">
        <v>780</v>
      </c>
      <c r="D350" s="205" t="s">
        <v>132</v>
      </c>
      <c r="E350" s="206" t="s">
        <v>1362</v>
      </c>
      <c r="F350" s="207" t="s">
        <v>1363</v>
      </c>
      <c r="G350" s="208" t="s">
        <v>213</v>
      </c>
      <c r="H350" s="209">
        <v>4.7400000000000002</v>
      </c>
      <c r="I350" s="210"/>
      <c r="J350" s="211">
        <f>ROUND(I350*H350,2)</f>
        <v>0</v>
      </c>
      <c r="K350" s="207" t="s">
        <v>136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0.0016887</v>
      </c>
      <c r="R350" s="214">
        <f>Q350*H350</f>
        <v>0.0080044380000000009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230</v>
      </c>
      <c r="AT350" s="216" t="s">
        <v>132</v>
      </c>
      <c r="AU350" s="216" t="s">
        <v>82</v>
      </c>
      <c r="AY350" s="18" t="s">
        <v>130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230</v>
      </c>
      <c r="BM350" s="216" t="s">
        <v>1364</v>
      </c>
    </row>
    <row r="351" s="2" customFormat="1">
      <c r="A351" s="39"/>
      <c r="B351" s="40"/>
      <c r="C351" s="41"/>
      <c r="D351" s="218" t="s">
        <v>139</v>
      </c>
      <c r="E351" s="41"/>
      <c r="F351" s="219" t="s">
        <v>1365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139</v>
      </c>
      <c r="AU351" s="18" t="s">
        <v>82</v>
      </c>
    </row>
    <row r="352" s="2" customFormat="1" ht="24.15" customHeight="1">
      <c r="A352" s="39"/>
      <c r="B352" s="40"/>
      <c r="C352" s="205" t="s">
        <v>785</v>
      </c>
      <c r="D352" s="205" t="s">
        <v>132</v>
      </c>
      <c r="E352" s="206" t="s">
        <v>1366</v>
      </c>
      <c r="F352" s="207" t="s">
        <v>1367</v>
      </c>
      <c r="G352" s="208" t="s">
        <v>338</v>
      </c>
      <c r="H352" s="209">
        <v>1</v>
      </c>
      <c r="I352" s="210"/>
      <c r="J352" s="211">
        <f>ROUND(I352*H352,2)</f>
        <v>0</v>
      </c>
      <c r="K352" s="207" t="s">
        <v>136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0.00036200000000000002</v>
      </c>
      <c r="R352" s="214">
        <f>Q352*H352</f>
        <v>0.00036200000000000002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230</v>
      </c>
      <c r="AT352" s="216" t="s">
        <v>132</v>
      </c>
      <c r="AU352" s="216" t="s">
        <v>82</v>
      </c>
      <c r="AY352" s="18" t="s">
        <v>130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80</v>
      </c>
      <c r="BK352" s="217">
        <f>ROUND(I352*H352,2)</f>
        <v>0</v>
      </c>
      <c r="BL352" s="18" t="s">
        <v>230</v>
      </c>
      <c r="BM352" s="216" t="s">
        <v>1368</v>
      </c>
    </row>
    <row r="353" s="2" customFormat="1">
      <c r="A353" s="39"/>
      <c r="B353" s="40"/>
      <c r="C353" s="41"/>
      <c r="D353" s="218" t="s">
        <v>139</v>
      </c>
      <c r="E353" s="41"/>
      <c r="F353" s="219" t="s">
        <v>1369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139</v>
      </c>
      <c r="AU353" s="18" t="s">
        <v>82</v>
      </c>
    </row>
    <row r="354" s="2" customFormat="1" ht="24.15" customHeight="1">
      <c r="A354" s="39"/>
      <c r="B354" s="40"/>
      <c r="C354" s="205" t="s">
        <v>790</v>
      </c>
      <c r="D354" s="205" t="s">
        <v>132</v>
      </c>
      <c r="E354" s="206" t="s">
        <v>883</v>
      </c>
      <c r="F354" s="207" t="s">
        <v>884</v>
      </c>
      <c r="G354" s="208" t="s">
        <v>151</v>
      </c>
      <c r="H354" s="209">
        <v>0.032000000000000001</v>
      </c>
      <c r="I354" s="210"/>
      <c r="J354" s="211">
        <f>ROUND(I354*H354,2)</f>
        <v>0</v>
      </c>
      <c r="K354" s="207" t="s">
        <v>136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230</v>
      </c>
      <c r="AT354" s="216" t="s">
        <v>132</v>
      </c>
      <c r="AU354" s="216" t="s">
        <v>82</v>
      </c>
      <c r="AY354" s="18" t="s">
        <v>130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230</v>
      </c>
      <c r="BM354" s="216" t="s">
        <v>1370</v>
      </c>
    </row>
    <row r="355" s="2" customFormat="1">
      <c r="A355" s="39"/>
      <c r="B355" s="40"/>
      <c r="C355" s="41"/>
      <c r="D355" s="218" t="s">
        <v>139</v>
      </c>
      <c r="E355" s="41"/>
      <c r="F355" s="219" t="s">
        <v>886</v>
      </c>
      <c r="G355" s="41"/>
      <c r="H355" s="41"/>
      <c r="I355" s="220"/>
      <c r="J355" s="41"/>
      <c r="K355" s="41"/>
      <c r="L355" s="45"/>
      <c r="M355" s="267"/>
      <c r="N355" s="268"/>
      <c r="O355" s="269"/>
      <c r="P355" s="269"/>
      <c r="Q355" s="269"/>
      <c r="R355" s="269"/>
      <c r="S355" s="269"/>
      <c r="T355" s="270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139</v>
      </c>
      <c r="AU355" s="18" t="s">
        <v>82</v>
      </c>
    </row>
    <row r="356" s="2" customFormat="1" ht="6.96" customHeight="1">
      <c r="A356" s="39"/>
      <c r="B356" s="60"/>
      <c r="C356" s="61"/>
      <c r="D356" s="61"/>
      <c r="E356" s="61"/>
      <c r="F356" s="61"/>
      <c r="G356" s="61"/>
      <c r="H356" s="61"/>
      <c r="I356" s="61"/>
      <c r="J356" s="61"/>
      <c r="K356" s="61"/>
      <c r="L356" s="45"/>
      <c r="M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</row>
  </sheetData>
  <sheetProtection sheet="1" autoFilter="0" formatColumns="0" formatRows="0" objects="1" scenarios="1" spinCount="100000" saltValue="iFdpL8J9TDfnHKaTgdMByApENn4gQzp5kuncvn6utf6UMrlqhUUasK/+Ovf6QGka6zaMVJkj9KrIMVNY06dl0w==" hashValue="Wt8ikwEfC5rJlBa7faxwKVjttGzLAOOJ8cZU8dAEY2D7VQkzSm3DXbYf9nDZoQu5GTJOilOvkw9x5WvWorxfJg==" algorithmName="SHA-512" password="CC35"/>
  <autoFilter ref="C90:K35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2/629135102"/>
    <hyperlink ref="F99" r:id="rId2" display="https://podminky.urs.cz/item/CS_URS_2023_02/629995101"/>
    <hyperlink ref="F109" r:id="rId3" display="https://podminky.urs.cz/item/CS_URS_2023_02/952901221"/>
    <hyperlink ref="F114" r:id="rId4" display="https://podminky.urs.cz/item/CS_URS_2023_02/952902021"/>
    <hyperlink ref="F118" r:id="rId5" display="https://podminky.urs.cz/item/CS_URS_2023_02/965042141"/>
    <hyperlink ref="F122" r:id="rId6" display="https://podminky.urs.cz/item/CS_URS_2023_02/965082941"/>
    <hyperlink ref="F127" r:id="rId7" display="https://podminky.urs.cz/item/CS_URS_2023_02/997013312"/>
    <hyperlink ref="F129" r:id="rId8" display="https://podminky.urs.cz/item/CS_URS_2023_02/997013322"/>
    <hyperlink ref="F133" r:id="rId9" display="https://podminky.urs.cz/item/CS_URS_2023_02/997013152"/>
    <hyperlink ref="F135" r:id="rId10" display="https://podminky.urs.cz/item/CS_URS_2023_02/997013501"/>
    <hyperlink ref="F137" r:id="rId11" display="https://podminky.urs.cz/item/CS_URS_2023_02/997013509"/>
    <hyperlink ref="F141" r:id="rId12" display="https://podminky.urs.cz/item/CS_URS_2023_02/997013871"/>
    <hyperlink ref="F144" r:id="rId13" display="https://podminky.urs.cz/item/CS_URS_2023_02/998011002"/>
    <hyperlink ref="F148" r:id="rId14" display="https://podminky.urs.cz/item/CS_URS_2023_02/712300845"/>
    <hyperlink ref="F150" r:id="rId15" display="https://podminky.urs.cz/item/CS_URS_2023_02/712340832"/>
    <hyperlink ref="F154" r:id="rId16" display="https://podminky.urs.cz/item/CS_URS_2023_02/712321132"/>
    <hyperlink ref="F162" r:id="rId17" display="https://podminky.urs.cz/item/CS_URS_2023_02/712341659"/>
    <hyperlink ref="F167" r:id="rId18" display="https://podminky.urs.cz/item/CS_URS_2023_02/712831101"/>
    <hyperlink ref="F177" r:id="rId19" display="https://podminky.urs.cz/item/CS_URS_2023_02/712363605"/>
    <hyperlink ref="F181" r:id="rId20" display="https://podminky.urs.cz/item/CS_URS_2023_02/712861705"/>
    <hyperlink ref="F185" r:id="rId21" display="https://podminky.urs.cz/item/CS_URS_2023_02/712363004"/>
    <hyperlink ref="F189" r:id="rId22" display="https://podminky.urs.cz/item/CS_URS_2023_02/712363115"/>
    <hyperlink ref="F191" r:id="rId23" display="https://podminky.urs.cz/item/CS_URS_2023_02/712964703"/>
    <hyperlink ref="F201" r:id="rId24" display="https://podminky.urs.cz/item/CS_URS_2023_02/712999002"/>
    <hyperlink ref="F204" r:id="rId25" display="https://podminky.urs.cz/item/CS_URS_2023_02/712363122"/>
    <hyperlink ref="F208" r:id="rId26" display="https://podminky.urs.cz/item/CS_URS_2023_02/712363351"/>
    <hyperlink ref="F212" r:id="rId27" display="https://podminky.urs.cz/item/CS_URS_2023_02/712363352"/>
    <hyperlink ref="F216" r:id="rId28" display="https://podminky.urs.cz/item/CS_URS_2023_02/712363353"/>
    <hyperlink ref="F220" r:id="rId29" display="https://podminky.urs.cz/item/CS_URS_2023_02/712363354"/>
    <hyperlink ref="F224" r:id="rId30" display="https://podminky.urs.cz/item/CS_URS_2023_02/712363357"/>
    <hyperlink ref="F228" r:id="rId31" display="https://podminky.urs.cz/item/CS_URS_2023_02/712391171"/>
    <hyperlink ref="F235" r:id="rId32" display="https://podminky.urs.cz/item/CS_URS_2023_02/998712102"/>
    <hyperlink ref="F238" r:id="rId33" display="https://podminky.urs.cz/item/CS_URS_2023_02/713111126"/>
    <hyperlink ref="F244" r:id="rId34" display="https://podminky.urs.cz/item/CS_URS_2023_02/713141152"/>
    <hyperlink ref="F271" r:id="rId35" display="https://podminky.urs.cz/item/CS_URS_2023_02/713141414"/>
    <hyperlink ref="F278" r:id="rId36" display="https://podminky.urs.cz/item/CS_URS_2023_02/713141415"/>
    <hyperlink ref="F283" r:id="rId37" display="https://podminky.urs.cz/item/CS_URS_2023_02/713141358"/>
    <hyperlink ref="F295" r:id="rId38" display="https://podminky.urs.cz/item/CS_URS_2023_02/713141391"/>
    <hyperlink ref="F307" r:id="rId39" display="https://podminky.urs.cz/item/CS_URS_2023_02/998713102"/>
    <hyperlink ref="F310" r:id="rId40" display="https://podminky.urs.cz/item/CS_URS_2023_02/721210824"/>
    <hyperlink ref="F312" r:id="rId41" display="https://podminky.urs.cz/item/CS_URS_2023_02/721233114"/>
    <hyperlink ref="F314" r:id="rId42" display="https://podminky.urs.cz/item/CS_URS_2023_02/721279153"/>
    <hyperlink ref="F317" r:id="rId43" display="https://podminky.urs.cz/item/CS_URS_2023_02/998721102"/>
    <hyperlink ref="F322" r:id="rId44" display="https://podminky.urs.cz/item/CS_URS_2023_02/998741102"/>
    <hyperlink ref="F325" r:id="rId45" display="https://podminky.urs.cz/item/CS_URS_2023_02/762335131"/>
    <hyperlink ref="F332" r:id="rId46" display="https://podminky.urs.cz/item/CS_URS_2023_02/762361312"/>
    <hyperlink ref="F336" r:id="rId47" display="https://podminky.urs.cz/item/CS_URS_2023_02/998762102"/>
    <hyperlink ref="F339" r:id="rId48" display="https://podminky.urs.cz/item/CS_URS_2023_02/764002841"/>
    <hyperlink ref="F343" r:id="rId49" display="https://podminky.urs.cz/item/CS_URS_2023_02/764002851"/>
    <hyperlink ref="F345" r:id="rId50" display="https://podminky.urs.cz/item/CS_URS_2023_02/764002871"/>
    <hyperlink ref="F347" r:id="rId51" display="https://podminky.urs.cz/item/CS_URS_2023_02/764004801"/>
    <hyperlink ref="F349" r:id="rId52" display="https://podminky.urs.cz/item/CS_URS_2023_02/764216645"/>
    <hyperlink ref="F351" r:id="rId53" display="https://podminky.urs.cz/item/CS_URS_2023_02/764511602"/>
    <hyperlink ref="F353" r:id="rId54" display="https://podminky.urs.cz/item/CS_URS_2023_02/764511642"/>
    <hyperlink ref="F355" r:id="rId55" display="https://podminky.urs.cz/item/CS_URS_2023_02/998764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Hněvice dopravní pavilon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1371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ROUND((SUM(BE93:BE335)),  2)</f>
        <v>0</v>
      </c>
      <c r="G33" s="39"/>
      <c r="H33" s="39"/>
      <c r="I33" s="149">
        <v>0.20999999999999999</v>
      </c>
      <c r="J33" s="148">
        <f>ROUND(((SUM(BE93:BE335))*I33),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ROUND((SUM(BF93:BF335)),  2)</f>
        <v>0</v>
      </c>
      <c r="G34" s="39"/>
      <c r="H34" s="39"/>
      <c r="I34" s="149">
        <v>0.14999999999999999</v>
      </c>
      <c r="J34" s="148">
        <f>ROUND(((SUM(BF93:BF335))*I34),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ROUND((SUM(BG93:BG335)),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ROUND((SUM(BH93:BH335)),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ROUND((SUM(BI93:BI335)),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Hněvice dopravní pavilon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Oprava rozpínací stanice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Hněvice</v>
      </c>
      <c r="G52" s="41"/>
      <c r="H52" s="41"/>
      <c r="I52" s="33" t="s">
        <v>23</v>
      </c>
      <c r="J52" s="73" t="str">
        <f>IF(J12="","",J12)</f>
        <v>29. 8. 2023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J95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5"/>
      <c r="J63" s="176">
        <f>J114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106</v>
      </c>
      <c r="E64" s="175"/>
      <c r="F64" s="175"/>
      <c r="G64" s="175"/>
      <c r="H64" s="175"/>
      <c r="I64" s="175"/>
      <c r="J64" s="176">
        <f>J172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107</v>
      </c>
      <c r="E65" s="175"/>
      <c r="F65" s="175"/>
      <c r="G65" s="175"/>
      <c r="H65" s="175"/>
      <c r="I65" s="175"/>
      <c r="J65" s="176">
        <f>J202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108</v>
      </c>
      <c r="E66" s="175"/>
      <c r="F66" s="175"/>
      <c r="G66" s="175"/>
      <c r="H66" s="175"/>
      <c r="I66" s="175"/>
      <c r="J66" s="176">
        <f>J213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109</v>
      </c>
      <c r="E67" s="169"/>
      <c r="F67" s="169"/>
      <c r="G67" s="169"/>
      <c r="H67" s="169"/>
      <c r="I67" s="169"/>
      <c r="J67" s="170">
        <f>J216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1056</v>
      </c>
      <c r="E68" s="175"/>
      <c r="F68" s="175"/>
      <c r="G68" s="175"/>
      <c r="H68" s="175"/>
      <c r="I68" s="175"/>
      <c r="J68" s="176">
        <f>J217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110</v>
      </c>
      <c r="E69" s="175"/>
      <c r="F69" s="175"/>
      <c r="G69" s="175"/>
      <c r="H69" s="175"/>
      <c r="I69" s="175"/>
      <c r="J69" s="176">
        <f>J277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1059</v>
      </c>
      <c r="E70" s="175"/>
      <c r="F70" s="175"/>
      <c r="G70" s="175"/>
      <c r="H70" s="175"/>
      <c r="I70" s="175"/>
      <c r="J70" s="176">
        <f>J282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111</v>
      </c>
      <c r="E71" s="175"/>
      <c r="F71" s="175"/>
      <c r="G71" s="175"/>
      <c r="H71" s="175"/>
      <c r="I71" s="175"/>
      <c r="J71" s="176">
        <f>J290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113</v>
      </c>
      <c r="E72" s="175"/>
      <c r="F72" s="175"/>
      <c r="G72" s="175"/>
      <c r="H72" s="175"/>
      <c r="I72" s="175"/>
      <c r="J72" s="176">
        <f>J316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114</v>
      </c>
      <c r="E73" s="175"/>
      <c r="F73" s="175"/>
      <c r="G73" s="175"/>
      <c r="H73" s="175"/>
      <c r="I73" s="175"/>
      <c r="J73" s="176">
        <f>J324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115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Hněvice dopravní pavilon - oprava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96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04 - Oprava rozpínací stanice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Hněvice</v>
      </c>
      <c r="G87" s="41"/>
      <c r="H87" s="41"/>
      <c r="I87" s="33" t="s">
        <v>23</v>
      </c>
      <c r="J87" s="73" t="str">
        <f>IF(J12="","",J12)</f>
        <v>29. 8. 2023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E15</f>
        <v>Správa železnic, státní organizace</v>
      </c>
      <c r="G89" s="41"/>
      <c r="H89" s="41"/>
      <c r="I89" s="33" t="s">
        <v>32</v>
      </c>
      <c r="J89" s="37" t="str">
        <f>E21</f>
        <v xml:space="preserve"> 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33" t="s">
        <v>35</v>
      </c>
      <c r="J90" s="37" t="str">
        <f>E24</f>
        <v xml:space="preserve"> 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8"/>
      <c r="B92" s="179"/>
      <c r="C92" s="180" t="s">
        <v>116</v>
      </c>
      <c r="D92" s="181" t="s">
        <v>57</v>
      </c>
      <c r="E92" s="181" t="s">
        <v>53</v>
      </c>
      <c r="F92" s="181" t="s">
        <v>54</v>
      </c>
      <c r="G92" s="181" t="s">
        <v>117</v>
      </c>
      <c r="H92" s="181" t="s">
        <v>118</v>
      </c>
      <c r="I92" s="181" t="s">
        <v>119</v>
      </c>
      <c r="J92" s="181" t="s">
        <v>100</v>
      </c>
      <c r="K92" s="182" t="s">
        <v>120</v>
      </c>
      <c r="L92" s="183"/>
      <c r="M92" s="93" t="s">
        <v>19</v>
      </c>
      <c r="N92" s="94" t="s">
        <v>42</v>
      </c>
      <c r="O92" s="94" t="s">
        <v>121</v>
      </c>
      <c r="P92" s="94" t="s">
        <v>122</v>
      </c>
      <c r="Q92" s="94" t="s">
        <v>123</v>
      </c>
      <c r="R92" s="94" t="s">
        <v>124</v>
      </c>
      <c r="S92" s="94" t="s">
        <v>125</v>
      </c>
      <c r="T92" s="95" t="s">
        <v>126</v>
      </c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</row>
    <row r="93" s="2" customFormat="1" ht="22.8" customHeight="1">
      <c r="A93" s="39"/>
      <c r="B93" s="40"/>
      <c r="C93" s="100" t="s">
        <v>127</v>
      </c>
      <c r="D93" s="41"/>
      <c r="E93" s="41"/>
      <c r="F93" s="41"/>
      <c r="G93" s="41"/>
      <c r="H93" s="41"/>
      <c r="I93" s="41"/>
      <c r="J93" s="184">
        <f>BK93</f>
        <v>0</v>
      </c>
      <c r="K93" s="41"/>
      <c r="L93" s="45"/>
      <c r="M93" s="96"/>
      <c r="N93" s="185"/>
      <c r="O93" s="97"/>
      <c r="P93" s="186">
        <f>P94+P216</f>
        <v>0</v>
      </c>
      <c r="Q93" s="97"/>
      <c r="R93" s="186">
        <f>R94+R216</f>
        <v>16.726270556980001</v>
      </c>
      <c r="S93" s="97"/>
      <c r="T93" s="187">
        <f>T94+T216</f>
        <v>2.26029525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101</v>
      </c>
      <c r="BK93" s="188">
        <f>BK94+BK216</f>
        <v>0</v>
      </c>
    </row>
    <row r="94" s="12" customFormat="1" ht="25.92" customHeight="1">
      <c r="A94" s="12"/>
      <c r="B94" s="189"/>
      <c r="C94" s="190"/>
      <c r="D94" s="191" t="s">
        <v>71</v>
      </c>
      <c r="E94" s="192" t="s">
        <v>128</v>
      </c>
      <c r="F94" s="192" t="s">
        <v>129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P95+P108+P114+P172+P202+P213</f>
        <v>0</v>
      </c>
      <c r="Q94" s="197"/>
      <c r="R94" s="198">
        <f>R95+R108+R114+R172+R202+R213</f>
        <v>16.354819412000001</v>
      </c>
      <c r="S94" s="197"/>
      <c r="T94" s="199">
        <f>T95+T108+T114+T172+T202+T213</f>
        <v>1.7245440000000001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72</v>
      </c>
      <c r="AY94" s="200" t="s">
        <v>130</v>
      </c>
      <c r="BK94" s="202">
        <f>BK95+BK108+BK114+BK172+BK202+BK213</f>
        <v>0</v>
      </c>
    </row>
    <row r="95" s="12" customFormat="1" ht="22.8" customHeight="1">
      <c r="A95" s="12"/>
      <c r="B95" s="189"/>
      <c r="C95" s="190"/>
      <c r="D95" s="191" t="s">
        <v>71</v>
      </c>
      <c r="E95" s="203" t="s">
        <v>80</v>
      </c>
      <c r="F95" s="203" t="s">
        <v>131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SUM(P96:P107)</f>
        <v>0</v>
      </c>
      <c r="Q95" s="197"/>
      <c r="R95" s="198">
        <f>SUM(R96:R107)</f>
        <v>0</v>
      </c>
      <c r="S95" s="197"/>
      <c r="T95" s="199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80</v>
      </c>
      <c r="AT95" s="201" t="s">
        <v>71</v>
      </c>
      <c r="AU95" s="201" t="s">
        <v>80</v>
      </c>
      <c r="AY95" s="200" t="s">
        <v>130</v>
      </c>
      <c r="BK95" s="202">
        <f>SUM(BK96:BK107)</f>
        <v>0</v>
      </c>
    </row>
    <row r="96" s="2" customFormat="1" ht="21.75" customHeight="1">
      <c r="A96" s="39"/>
      <c r="B96" s="40"/>
      <c r="C96" s="205" t="s">
        <v>80</v>
      </c>
      <c r="D96" s="205" t="s">
        <v>132</v>
      </c>
      <c r="E96" s="206" t="s">
        <v>133</v>
      </c>
      <c r="F96" s="207" t="s">
        <v>134</v>
      </c>
      <c r="G96" s="208" t="s">
        <v>135</v>
      </c>
      <c r="H96" s="209">
        <v>2.5019999999999998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82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137</v>
      </c>
      <c r="BM96" s="216" t="s">
        <v>1372</v>
      </c>
    </row>
    <row r="97" s="2" customFormat="1">
      <c r="A97" s="39"/>
      <c r="B97" s="40"/>
      <c r="C97" s="41"/>
      <c r="D97" s="218" t="s">
        <v>139</v>
      </c>
      <c r="E97" s="41"/>
      <c r="F97" s="219" t="s">
        <v>140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82</v>
      </c>
    </row>
    <row r="98" s="15" customFormat="1">
      <c r="A98" s="15"/>
      <c r="B98" s="246"/>
      <c r="C98" s="247"/>
      <c r="D98" s="225" t="s">
        <v>141</v>
      </c>
      <c r="E98" s="248" t="s">
        <v>19</v>
      </c>
      <c r="F98" s="249" t="s">
        <v>491</v>
      </c>
      <c r="G98" s="247"/>
      <c r="H98" s="248" t="s">
        <v>19</v>
      </c>
      <c r="I98" s="250"/>
      <c r="J98" s="247"/>
      <c r="K98" s="247"/>
      <c r="L98" s="251"/>
      <c r="M98" s="252"/>
      <c r="N98" s="253"/>
      <c r="O98" s="253"/>
      <c r="P98" s="253"/>
      <c r="Q98" s="253"/>
      <c r="R98" s="253"/>
      <c r="S98" s="253"/>
      <c r="T98" s="25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5" t="s">
        <v>141</v>
      </c>
      <c r="AU98" s="255" t="s">
        <v>82</v>
      </c>
      <c r="AV98" s="15" t="s">
        <v>80</v>
      </c>
      <c r="AW98" s="15" t="s">
        <v>34</v>
      </c>
      <c r="AX98" s="15" t="s">
        <v>72</v>
      </c>
      <c r="AY98" s="255" t="s">
        <v>130</v>
      </c>
    </row>
    <row r="99" s="13" customFormat="1">
      <c r="A99" s="13"/>
      <c r="B99" s="223"/>
      <c r="C99" s="224"/>
      <c r="D99" s="225" t="s">
        <v>141</v>
      </c>
      <c r="E99" s="226" t="s">
        <v>19</v>
      </c>
      <c r="F99" s="227" t="s">
        <v>1373</v>
      </c>
      <c r="G99" s="224"/>
      <c r="H99" s="228">
        <v>2.5019999999999998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141</v>
      </c>
      <c r="AU99" s="234" t="s">
        <v>82</v>
      </c>
      <c r="AV99" s="13" t="s">
        <v>82</v>
      </c>
      <c r="AW99" s="13" t="s">
        <v>34</v>
      </c>
      <c r="AX99" s="13" t="s">
        <v>72</v>
      </c>
      <c r="AY99" s="234" t="s">
        <v>130</v>
      </c>
    </row>
    <row r="100" s="14" customFormat="1">
      <c r="A100" s="14"/>
      <c r="B100" s="235"/>
      <c r="C100" s="236"/>
      <c r="D100" s="225" t="s">
        <v>141</v>
      </c>
      <c r="E100" s="237" t="s">
        <v>19</v>
      </c>
      <c r="F100" s="238" t="s">
        <v>143</v>
      </c>
      <c r="G100" s="236"/>
      <c r="H100" s="239">
        <v>2.5019999999999998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141</v>
      </c>
      <c r="AU100" s="245" t="s">
        <v>82</v>
      </c>
      <c r="AV100" s="14" t="s">
        <v>137</v>
      </c>
      <c r="AW100" s="14" t="s">
        <v>4</v>
      </c>
      <c r="AX100" s="14" t="s">
        <v>80</v>
      </c>
      <c r="AY100" s="245" t="s">
        <v>130</v>
      </c>
    </row>
    <row r="101" s="2" customFormat="1" ht="37.8" customHeight="1">
      <c r="A101" s="39"/>
      <c r="B101" s="40"/>
      <c r="C101" s="205" t="s">
        <v>82</v>
      </c>
      <c r="D101" s="205" t="s">
        <v>132</v>
      </c>
      <c r="E101" s="206" t="s">
        <v>144</v>
      </c>
      <c r="F101" s="207" t="s">
        <v>145</v>
      </c>
      <c r="G101" s="208" t="s">
        <v>135</v>
      </c>
      <c r="H101" s="209">
        <v>2.5019999999999998</v>
      </c>
      <c r="I101" s="210"/>
      <c r="J101" s="211">
        <f>ROUND(I101*H101,2)</f>
        <v>0</v>
      </c>
      <c r="K101" s="207" t="s">
        <v>136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137</v>
      </c>
      <c r="AT101" s="216" t="s">
        <v>132</v>
      </c>
      <c r="AU101" s="216" t="s">
        <v>82</v>
      </c>
      <c r="AY101" s="18" t="s">
        <v>130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137</v>
      </c>
      <c r="BM101" s="216" t="s">
        <v>1374</v>
      </c>
    </row>
    <row r="102" s="2" customFormat="1">
      <c r="A102" s="39"/>
      <c r="B102" s="40"/>
      <c r="C102" s="41"/>
      <c r="D102" s="218" t="s">
        <v>139</v>
      </c>
      <c r="E102" s="41"/>
      <c r="F102" s="219" t="s">
        <v>147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139</v>
      </c>
      <c r="AU102" s="18" t="s">
        <v>82</v>
      </c>
    </row>
    <row r="103" s="2" customFormat="1" ht="24.15" customHeight="1">
      <c r="A103" s="39"/>
      <c r="B103" s="40"/>
      <c r="C103" s="205" t="s">
        <v>148</v>
      </c>
      <c r="D103" s="205" t="s">
        <v>132</v>
      </c>
      <c r="E103" s="206" t="s">
        <v>149</v>
      </c>
      <c r="F103" s="207" t="s">
        <v>150</v>
      </c>
      <c r="G103" s="208" t="s">
        <v>151</v>
      </c>
      <c r="H103" s="209">
        <v>5.0039999999999996</v>
      </c>
      <c r="I103" s="210"/>
      <c r="J103" s="211">
        <f>ROUND(I103*H103,2)</f>
        <v>0</v>
      </c>
      <c r="K103" s="207" t="s">
        <v>136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132</v>
      </c>
      <c r="AU103" s="216" t="s">
        <v>82</v>
      </c>
      <c r="AY103" s="18" t="s">
        <v>130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137</v>
      </c>
      <c r="BM103" s="216" t="s">
        <v>1375</v>
      </c>
    </row>
    <row r="104" s="2" customFormat="1">
      <c r="A104" s="39"/>
      <c r="B104" s="40"/>
      <c r="C104" s="41"/>
      <c r="D104" s="218" t="s">
        <v>139</v>
      </c>
      <c r="E104" s="41"/>
      <c r="F104" s="219" t="s">
        <v>153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139</v>
      </c>
      <c r="AU104" s="18" t="s">
        <v>82</v>
      </c>
    </row>
    <row r="105" s="13" customFormat="1">
      <c r="A105" s="13"/>
      <c r="B105" s="223"/>
      <c r="C105" s="224"/>
      <c r="D105" s="225" t="s">
        <v>141</v>
      </c>
      <c r="E105" s="226" t="s">
        <v>19</v>
      </c>
      <c r="F105" s="227" t="s">
        <v>1376</v>
      </c>
      <c r="G105" s="224"/>
      <c r="H105" s="228">
        <v>5.0039999999999996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141</v>
      </c>
      <c r="AU105" s="234" t="s">
        <v>82</v>
      </c>
      <c r="AV105" s="13" t="s">
        <v>82</v>
      </c>
      <c r="AW105" s="13" t="s">
        <v>34</v>
      </c>
      <c r="AX105" s="13" t="s">
        <v>80</v>
      </c>
      <c r="AY105" s="234" t="s">
        <v>130</v>
      </c>
    </row>
    <row r="106" s="2" customFormat="1" ht="24.15" customHeight="1">
      <c r="A106" s="39"/>
      <c r="B106" s="40"/>
      <c r="C106" s="205" t="s">
        <v>137</v>
      </c>
      <c r="D106" s="205" t="s">
        <v>132</v>
      </c>
      <c r="E106" s="206" t="s">
        <v>155</v>
      </c>
      <c r="F106" s="207" t="s">
        <v>156</v>
      </c>
      <c r="G106" s="208" t="s">
        <v>135</v>
      </c>
      <c r="H106" s="209">
        <v>2.5019999999999998</v>
      </c>
      <c r="I106" s="210"/>
      <c r="J106" s="211">
        <f>ROUND(I106*H106,2)</f>
        <v>0</v>
      </c>
      <c r="K106" s="207" t="s">
        <v>136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82</v>
      </c>
      <c r="AY106" s="18" t="s">
        <v>130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137</v>
      </c>
      <c r="BM106" s="216" t="s">
        <v>1377</v>
      </c>
    </row>
    <row r="107" s="2" customFormat="1">
      <c r="A107" s="39"/>
      <c r="B107" s="40"/>
      <c r="C107" s="41"/>
      <c r="D107" s="218" t="s">
        <v>139</v>
      </c>
      <c r="E107" s="41"/>
      <c r="F107" s="219" t="s">
        <v>158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82</v>
      </c>
    </row>
    <row r="108" s="12" customFormat="1" ht="22.8" customHeight="1">
      <c r="A108" s="12"/>
      <c r="B108" s="189"/>
      <c r="C108" s="190"/>
      <c r="D108" s="191" t="s">
        <v>71</v>
      </c>
      <c r="E108" s="203" t="s">
        <v>82</v>
      </c>
      <c r="F108" s="203" t="s">
        <v>159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SUM(P109:P113)</f>
        <v>0</v>
      </c>
      <c r="Q108" s="197"/>
      <c r="R108" s="198">
        <f>SUM(R109:R113)</f>
        <v>3.6028799999999999</v>
      </c>
      <c r="S108" s="197"/>
      <c r="T108" s="199">
        <f>SUM(T109:T113)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80</v>
      </c>
      <c r="AT108" s="201" t="s">
        <v>71</v>
      </c>
      <c r="AU108" s="201" t="s">
        <v>80</v>
      </c>
      <c r="AY108" s="200" t="s">
        <v>130</v>
      </c>
      <c r="BK108" s="202">
        <f>SUM(BK109:BK113)</f>
        <v>0</v>
      </c>
    </row>
    <row r="109" s="2" customFormat="1" ht="21.75" customHeight="1">
      <c r="A109" s="39"/>
      <c r="B109" s="40"/>
      <c r="C109" s="205" t="s">
        <v>160</v>
      </c>
      <c r="D109" s="205" t="s">
        <v>132</v>
      </c>
      <c r="E109" s="206" t="s">
        <v>161</v>
      </c>
      <c r="F109" s="207" t="s">
        <v>162</v>
      </c>
      <c r="G109" s="208" t="s">
        <v>135</v>
      </c>
      <c r="H109" s="209">
        <v>1.6679999999999999</v>
      </c>
      <c r="I109" s="210"/>
      <c r="J109" s="211">
        <f>ROUND(I109*H109,2)</f>
        <v>0</v>
      </c>
      <c r="K109" s="207" t="s">
        <v>136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2.1600000000000001</v>
      </c>
      <c r="R109" s="214">
        <f>Q109*H109</f>
        <v>3.6028799999999999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137</v>
      </c>
      <c r="AT109" s="216" t="s">
        <v>132</v>
      </c>
      <c r="AU109" s="216" t="s">
        <v>82</v>
      </c>
      <c r="AY109" s="18" t="s">
        <v>130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137</v>
      </c>
      <c r="BM109" s="216" t="s">
        <v>1378</v>
      </c>
    </row>
    <row r="110" s="2" customFormat="1">
      <c r="A110" s="39"/>
      <c r="B110" s="40"/>
      <c r="C110" s="41"/>
      <c r="D110" s="218" t="s">
        <v>139</v>
      </c>
      <c r="E110" s="41"/>
      <c r="F110" s="219" t="s">
        <v>164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139</v>
      </c>
      <c r="AU110" s="18" t="s">
        <v>82</v>
      </c>
    </row>
    <row r="111" s="15" customFormat="1">
      <c r="A111" s="15"/>
      <c r="B111" s="246"/>
      <c r="C111" s="247"/>
      <c r="D111" s="225" t="s">
        <v>141</v>
      </c>
      <c r="E111" s="248" t="s">
        <v>19</v>
      </c>
      <c r="F111" s="249" t="s">
        <v>491</v>
      </c>
      <c r="G111" s="247"/>
      <c r="H111" s="248" t="s">
        <v>19</v>
      </c>
      <c r="I111" s="250"/>
      <c r="J111" s="247"/>
      <c r="K111" s="247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141</v>
      </c>
      <c r="AU111" s="255" t="s">
        <v>82</v>
      </c>
      <c r="AV111" s="15" t="s">
        <v>80</v>
      </c>
      <c r="AW111" s="15" t="s">
        <v>34</v>
      </c>
      <c r="AX111" s="15" t="s">
        <v>72</v>
      </c>
      <c r="AY111" s="255" t="s">
        <v>130</v>
      </c>
    </row>
    <row r="112" s="13" customFormat="1">
      <c r="A112" s="13"/>
      <c r="B112" s="223"/>
      <c r="C112" s="224"/>
      <c r="D112" s="225" t="s">
        <v>141</v>
      </c>
      <c r="E112" s="226" t="s">
        <v>19</v>
      </c>
      <c r="F112" s="227" t="s">
        <v>1379</v>
      </c>
      <c r="G112" s="224"/>
      <c r="H112" s="228">
        <v>1.6679999999999999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141</v>
      </c>
      <c r="AU112" s="234" t="s">
        <v>82</v>
      </c>
      <c r="AV112" s="13" t="s">
        <v>82</v>
      </c>
      <c r="AW112" s="13" t="s">
        <v>34</v>
      </c>
      <c r="AX112" s="13" t="s">
        <v>72</v>
      </c>
      <c r="AY112" s="234" t="s">
        <v>130</v>
      </c>
    </row>
    <row r="113" s="14" customFormat="1">
      <c r="A113" s="14"/>
      <c r="B113" s="235"/>
      <c r="C113" s="236"/>
      <c r="D113" s="225" t="s">
        <v>141</v>
      </c>
      <c r="E113" s="237" t="s">
        <v>19</v>
      </c>
      <c r="F113" s="238" t="s">
        <v>143</v>
      </c>
      <c r="G113" s="236"/>
      <c r="H113" s="239">
        <v>1.6679999999999999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141</v>
      </c>
      <c r="AU113" s="245" t="s">
        <v>82</v>
      </c>
      <c r="AV113" s="14" t="s">
        <v>137</v>
      </c>
      <c r="AW113" s="14" t="s">
        <v>4</v>
      </c>
      <c r="AX113" s="14" t="s">
        <v>80</v>
      </c>
      <c r="AY113" s="245" t="s">
        <v>130</v>
      </c>
    </row>
    <row r="114" s="12" customFormat="1" ht="22.8" customHeight="1">
      <c r="A114" s="12"/>
      <c r="B114" s="189"/>
      <c r="C114" s="190"/>
      <c r="D114" s="191" t="s">
        <v>71</v>
      </c>
      <c r="E114" s="203" t="s">
        <v>166</v>
      </c>
      <c r="F114" s="203" t="s">
        <v>167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SUM(P115:P171)</f>
        <v>0</v>
      </c>
      <c r="Q114" s="197"/>
      <c r="R114" s="198">
        <f>SUM(R115:R171)</f>
        <v>12.749993412</v>
      </c>
      <c r="S114" s="197"/>
      <c r="T114" s="199">
        <f>SUM(T115:T171)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80</v>
      </c>
      <c r="AT114" s="201" t="s">
        <v>71</v>
      </c>
      <c r="AU114" s="201" t="s">
        <v>80</v>
      </c>
      <c r="AY114" s="200" t="s">
        <v>130</v>
      </c>
      <c r="BK114" s="202">
        <f>SUM(BK115:BK171)</f>
        <v>0</v>
      </c>
    </row>
    <row r="115" s="2" customFormat="1" ht="16.5" customHeight="1">
      <c r="A115" s="39"/>
      <c r="B115" s="40"/>
      <c r="C115" s="205" t="s">
        <v>166</v>
      </c>
      <c r="D115" s="205" t="s">
        <v>132</v>
      </c>
      <c r="E115" s="206" t="s">
        <v>1060</v>
      </c>
      <c r="F115" s="207" t="s">
        <v>1061</v>
      </c>
      <c r="G115" s="208" t="s">
        <v>213</v>
      </c>
      <c r="H115" s="209">
        <v>19.949999999999999</v>
      </c>
      <c r="I115" s="210"/>
      <c r="J115" s="211">
        <f>ROUND(I115*H115,2)</f>
        <v>0</v>
      </c>
      <c r="K115" s="207" t="s">
        <v>136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0.020646000000000001</v>
      </c>
      <c r="R115" s="214">
        <f>Q115*H115</f>
        <v>0.41188770000000002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137</v>
      </c>
      <c r="AT115" s="216" t="s">
        <v>132</v>
      </c>
      <c r="AU115" s="216" t="s">
        <v>82</v>
      </c>
      <c r="AY115" s="18" t="s">
        <v>130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137</v>
      </c>
      <c r="BM115" s="216" t="s">
        <v>1380</v>
      </c>
    </row>
    <row r="116" s="2" customFormat="1">
      <c r="A116" s="39"/>
      <c r="B116" s="40"/>
      <c r="C116" s="41"/>
      <c r="D116" s="218" t="s">
        <v>139</v>
      </c>
      <c r="E116" s="41"/>
      <c r="F116" s="219" t="s">
        <v>1063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139</v>
      </c>
      <c r="AU116" s="18" t="s">
        <v>82</v>
      </c>
    </row>
    <row r="117" s="15" customFormat="1">
      <c r="A117" s="15"/>
      <c r="B117" s="246"/>
      <c r="C117" s="247"/>
      <c r="D117" s="225" t="s">
        <v>141</v>
      </c>
      <c r="E117" s="248" t="s">
        <v>19</v>
      </c>
      <c r="F117" s="249" t="s">
        <v>1381</v>
      </c>
      <c r="G117" s="247"/>
      <c r="H117" s="248" t="s">
        <v>19</v>
      </c>
      <c r="I117" s="250"/>
      <c r="J117" s="247"/>
      <c r="K117" s="247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141</v>
      </c>
      <c r="AU117" s="255" t="s">
        <v>82</v>
      </c>
      <c r="AV117" s="15" t="s">
        <v>80</v>
      </c>
      <c r="AW117" s="15" t="s">
        <v>34</v>
      </c>
      <c r="AX117" s="15" t="s">
        <v>72</v>
      </c>
      <c r="AY117" s="255" t="s">
        <v>130</v>
      </c>
    </row>
    <row r="118" s="13" customFormat="1">
      <c r="A118" s="13"/>
      <c r="B118" s="223"/>
      <c r="C118" s="224"/>
      <c r="D118" s="225" t="s">
        <v>141</v>
      </c>
      <c r="E118" s="226" t="s">
        <v>19</v>
      </c>
      <c r="F118" s="227" t="s">
        <v>1382</v>
      </c>
      <c r="G118" s="224"/>
      <c r="H118" s="228">
        <v>19.949999999999999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141</v>
      </c>
      <c r="AU118" s="234" t="s">
        <v>82</v>
      </c>
      <c r="AV118" s="13" t="s">
        <v>82</v>
      </c>
      <c r="AW118" s="13" t="s">
        <v>34</v>
      </c>
      <c r="AX118" s="13" t="s">
        <v>72</v>
      </c>
      <c r="AY118" s="234" t="s">
        <v>130</v>
      </c>
    </row>
    <row r="119" s="14" customFormat="1">
      <c r="A119" s="14"/>
      <c r="B119" s="235"/>
      <c r="C119" s="236"/>
      <c r="D119" s="225" t="s">
        <v>141</v>
      </c>
      <c r="E119" s="237" t="s">
        <v>19</v>
      </c>
      <c r="F119" s="238" t="s">
        <v>143</v>
      </c>
      <c r="G119" s="236"/>
      <c r="H119" s="239">
        <v>19.949999999999999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141</v>
      </c>
      <c r="AU119" s="245" t="s">
        <v>82</v>
      </c>
      <c r="AV119" s="14" t="s">
        <v>137</v>
      </c>
      <c r="AW119" s="14" t="s">
        <v>4</v>
      </c>
      <c r="AX119" s="14" t="s">
        <v>80</v>
      </c>
      <c r="AY119" s="245" t="s">
        <v>130</v>
      </c>
    </row>
    <row r="120" s="2" customFormat="1" ht="24.15" customHeight="1">
      <c r="A120" s="39"/>
      <c r="B120" s="40"/>
      <c r="C120" s="205" t="s">
        <v>178</v>
      </c>
      <c r="D120" s="205" t="s">
        <v>132</v>
      </c>
      <c r="E120" s="206" t="s">
        <v>168</v>
      </c>
      <c r="F120" s="207" t="s">
        <v>169</v>
      </c>
      <c r="G120" s="208" t="s">
        <v>170</v>
      </c>
      <c r="H120" s="209">
        <v>107.78400000000001</v>
      </c>
      <c r="I120" s="210"/>
      <c r="J120" s="211">
        <f>ROUND(I120*H120,2)</f>
        <v>0</v>
      </c>
      <c r="K120" s="207" t="s">
        <v>136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0.015709999999999998</v>
      </c>
      <c r="R120" s="214">
        <f>Q120*H120</f>
        <v>1.69328664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132</v>
      </c>
      <c r="AU120" s="216" t="s">
        <v>82</v>
      </c>
      <c r="AY120" s="18" t="s">
        <v>130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137</v>
      </c>
      <c r="BM120" s="216" t="s">
        <v>1383</v>
      </c>
    </row>
    <row r="121" s="2" customFormat="1">
      <c r="A121" s="39"/>
      <c r="B121" s="40"/>
      <c r="C121" s="41"/>
      <c r="D121" s="218" t="s">
        <v>139</v>
      </c>
      <c r="E121" s="41"/>
      <c r="F121" s="219" t="s">
        <v>172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139</v>
      </c>
      <c r="AU121" s="18" t="s">
        <v>82</v>
      </c>
    </row>
    <row r="122" s="15" customFormat="1">
      <c r="A122" s="15"/>
      <c r="B122" s="246"/>
      <c r="C122" s="247"/>
      <c r="D122" s="225" t="s">
        <v>141</v>
      </c>
      <c r="E122" s="248" t="s">
        <v>19</v>
      </c>
      <c r="F122" s="249" t="s">
        <v>576</v>
      </c>
      <c r="G122" s="247"/>
      <c r="H122" s="248" t="s">
        <v>19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5" t="s">
        <v>141</v>
      </c>
      <c r="AU122" s="255" t="s">
        <v>82</v>
      </c>
      <c r="AV122" s="15" t="s">
        <v>80</v>
      </c>
      <c r="AW122" s="15" t="s">
        <v>34</v>
      </c>
      <c r="AX122" s="15" t="s">
        <v>72</v>
      </c>
      <c r="AY122" s="255" t="s">
        <v>130</v>
      </c>
    </row>
    <row r="123" s="13" customFormat="1">
      <c r="A123" s="13"/>
      <c r="B123" s="223"/>
      <c r="C123" s="224"/>
      <c r="D123" s="225" t="s">
        <v>141</v>
      </c>
      <c r="E123" s="226" t="s">
        <v>19</v>
      </c>
      <c r="F123" s="227" t="s">
        <v>1384</v>
      </c>
      <c r="G123" s="224"/>
      <c r="H123" s="228">
        <v>113.76000000000001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141</v>
      </c>
      <c r="AU123" s="234" t="s">
        <v>82</v>
      </c>
      <c r="AV123" s="13" t="s">
        <v>82</v>
      </c>
      <c r="AW123" s="13" t="s">
        <v>34</v>
      </c>
      <c r="AX123" s="13" t="s">
        <v>72</v>
      </c>
      <c r="AY123" s="234" t="s">
        <v>130</v>
      </c>
    </row>
    <row r="124" s="15" customFormat="1">
      <c r="A124" s="15"/>
      <c r="B124" s="246"/>
      <c r="C124" s="247"/>
      <c r="D124" s="225" t="s">
        <v>141</v>
      </c>
      <c r="E124" s="248" t="s">
        <v>19</v>
      </c>
      <c r="F124" s="249" t="s">
        <v>176</v>
      </c>
      <c r="G124" s="247"/>
      <c r="H124" s="248" t="s">
        <v>19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141</v>
      </c>
      <c r="AU124" s="255" t="s">
        <v>82</v>
      </c>
      <c r="AV124" s="15" t="s">
        <v>80</v>
      </c>
      <c r="AW124" s="15" t="s">
        <v>34</v>
      </c>
      <c r="AX124" s="15" t="s">
        <v>72</v>
      </c>
      <c r="AY124" s="255" t="s">
        <v>130</v>
      </c>
    </row>
    <row r="125" s="13" customFormat="1">
      <c r="A125" s="13"/>
      <c r="B125" s="223"/>
      <c r="C125" s="224"/>
      <c r="D125" s="225" t="s">
        <v>141</v>
      </c>
      <c r="E125" s="226" t="s">
        <v>19</v>
      </c>
      <c r="F125" s="227" t="s">
        <v>1385</v>
      </c>
      <c r="G125" s="224"/>
      <c r="H125" s="228">
        <v>-5.976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141</v>
      </c>
      <c r="AU125" s="234" t="s">
        <v>82</v>
      </c>
      <c r="AV125" s="13" t="s">
        <v>82</v>
      </c>
      <c r="AW125" s="13" t="s">
        <v>34</v>
      </c>
      <c r="AX125" s="13" t="s">
        <v>72</v>
      </c>
      <c r="AY125" s="234" t="s">
        <v>130</v>
      </c>
    </row>
    <row r="126" s="14" customFormat="1">
      <c r="A126" s="14"/>
      <c r="B126" s="235"/>
      <c r="C126" s="236"/>
      <c r="D126" s="225" t="s">
        <v>141</v>
      </c>
      <c r="E126" s="237" t="s">
        <v>19</v>
      </c>
      <c r="F126" s="238" t="s">
        <v>143</v>
      </c>
      <c r="G126" s="236"/>
      <c r="H126" s="239">
        <v>107.78400000000001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141</v>
      </c>
      <c r="AU126" s="245" t="s">
        <v>82</v>
      </c>
      <c r="AV126" s="14" t="s">
        <v>137</v>
      </c>
      <c r="AW126" s="14" t="s">
        <v>4</v>
      </c>
      <c r="AX126" s="14" t="s">
        <v>80</v>
      </c>
      <c r="AY126" s="245" t="s">
        <v>130</v>
      </c>
    </row>
    <row r="127" s="2" customFormat="1" ht="16.5" customHeight="1">
      <c r="A127" s="39"/>
      <c r="B127" s="40"/>
      <c r="C127" s="205" t="s">
        <v>183</v>
      </c>
      <c r="D127" s="205" t="s">
        <v>132</v>
      </c>
      <c r="E127" s="206" t="s">
        <v>179</v>
      </c>
      <c r="F127" s="207" t="s">
        <v>180</v>
      </c>
      <c r="G127" s="208" t="s">
        <v>170</v>
      </c>
      <c r="H127" s="209">
        <v>107.78400000000001</v>
      </c>
      <c r="I127" s="210"/>
      <c r="J127" s="211">
        <f>ROUND(I127*H127,2)</f>
        <v>0</v>
      </c>
      <c r="K127" s="207" t="s">
        <v>136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0.000263</v>
      </c>
      <c r="R127" s="214">
        <f>Q127*H127</f>
        <v>0.028347192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132</v>
      </c>
      <c r="AU127" s="216" t="s">
        <v>82</v>
      </c>
      <c r="AY127" s="18" t="s">
        <v>130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137</v>
      </c>
      <c r="BM127" s="216" t="s">
        <v>1386</v>
      </c>
    </row>
    <row r="128" s="2" customFormat="1">
      <c r="A128" s="39"/>
      <c r="B128" s="40"/>
      <c r="C128" s="41"/>
      <c r="D128" s="218" t="s">
        <v>139</v>
      </c>
      <c r="E128" s="41"/>
      <c r="F128" s="219" t="s">
        <v>182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82</v>
      </c>
    </row>
    <row r="129" s="2" customFormat="1" ht="24.15" customHeight="1">
      <c r="A129" s="39"/>
      <c r="B129" s="40"/>
      <c r="C129" s="205" t="s">
        <v>188</v>
      </c>
      <c r="D129" s="205" t="s">
        <v>132</v>
      </c>
      <c r="E129" s="206" t="s">
        <v>184</v>
      </c>
      <c r="F129" s="207" t="s">
        <v>185</v>
      </c>
      <c r="G129" s="208" t="s">
        <v>170</v>
      </c>
      <c r="H129" s="209">
        <v>107.78400000000001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0.0043800000000000002</v>
      </c>
      <c r="R129" s="214">
        <f>Q129*H129</f>
        <v>0.47209392000000006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137</v>
      </c>
      <c r="AT129" s="216" t="s">
        <v>132</v>
      </c>
      <c r="AU129" s="216" t="s">
        <v>82</v>
      </c>
      <c r="AY129" s="18" t="s">
        <v>130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137</v>
      </c>
      <c r="BM129" s="216" t="s">
        <v>1387</v>
      </c>
    </row>
    <row r="130" s="2" customFormat="1" ht="16.5" customHeight="1">
      <c r="A130" s="39"/>
      <c r="B130" s="40"/>
      <c r="C130" s="205" t="s">
        <v>194</v>
      </c>
      <c r="D130" s="205" t="s">
        <v>132</v>
      </c>
      <c r="E130" s="206" t="s">
        <v>189</v>
      </c>
      <c r="F130" s="207" t="s">
        <v>190</v>
      </c>
      <c r="G130" s="208" t="s">
        <v>170</v>
      </c>
      <c r="H130" s="209">
        <v>107.78400000000001</v>
      </c>
      <c r="I130" s="210"/>
      <c r="J130" s="211">
        <f>ROUND(I130*H130,2)</f>
        <v>0</v>
      </c>
      <c r="K130" s="207" t="s">
        <v>136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0.00013999999999999999</v>
      </c>
      <c r="R130" s="214">
        <f>Q130*H130</f>
        <v>0.015089759999999999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137</v>
      </c>
      <c r="AT130" s="216" t="s">
        <v>132</v>
      </c>
      <c r="AU130" s="216" t="s">
        <v>82</v>
      </c>
      <c r="AY130" s="18" t="s">
        <v>130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137</v>
      </c>
      <c r="BM130" s="216" t="s">
        <v>1388</v>
      </c>
    </row>
    <row r="131" s="2" customFormat="1">
      <c r="A131" s="39"/>
      <c r="B131" s="40"/>
      <c r="C131" s="41"/>
      <c r="D131" s="218" t="s">
        <v>139</v>
      </c>
      <c r="E131" s="41"/>
      <c r="F131" s="219" t="s">
        <v>192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139</v>
      </c>
      <c r="AU131" s="18" t="s">
        <v>82</v>
      </c>
    </row>
    <row r="132" s="2" customFormat="1" ht="24.15" customHeight="1">
      <c r="A132" s="39"/>
      <c r="B132" s="40"/>
      <c r="C132" s="205" t="s">
        <v>198</v>
      </c>
      <c r="D132" s="205" t="s">
        <v>132</v>
      </c>
      <c r="E132" s="206" t="s">
        <v>195</v>
      </c>
      <c r="F132" s="207" t="s">
        <v>196</v>
      </c>
      <c r="G132" s="208" t="s">
        <v>170</v>
      </c>
      <c r="H132" s="209">
        <v>107.78400000000001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132</v>
      </c>
      <c r="AU132" s="216" t="s">
        <v>82</v>
      </c>
      <c r="AY132" s="18" t="s">
        <v>130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137</v>
      </c>
      <c r="BM132" s="216" t="s">
        <v>1389</v>
      </c>
    </row>
    <row r="133" s="2" customFormat="1" ht="24.15" customHeight="1">
      <c r="A133" s="39"/>
      <c r="B133" s="40"/>
      <c r="C133" s="205" t="s">
        <v>205</v>
      </c>
      <c r="D133" s="205" t="s">
        <v>132</v>
      </c>
      <c r="E133" s="206" t="s">
        <v>211</v>
      </c>
      <c r="F133" s="207" t="s">
        <v>212</v>
      </c>
      <c r="G133" s="208" t="s">
        <v>213</v>
      </c>
      <c r="H133" s="209">
        <v>32</v>
      </c>
      <c r="I133" s="210"/>
      <c r="J133" s="211">
        <f>ROUND(I133*H133,2)</f>
        <v>0</v>
      </c>
      <c r="K133" s="207" t="s">
        <v>136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137</v>
      </c>
      <c r="AT133" s="216" t="s">
        <v>132</v>
      </c>
      <c r="AU133" s="216" t="s">
        <v>82</v>
      </c>
      <c r="AY133" s="18" t="s">
        <v>130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137</v>
      </c>
      <c r="BM133" s="216" t="s">
        <v>1390</v>
      </c>
    </row>
    <row r="134" s="2" customFormat="1">
      <c r="A134" s="39"/>
      <c r="B134" s="40"/>
      <c r="C134" s="41"/>
      <c r="D134" s="218" t="s">
        <v>139</v>
      </c>
      <c r="E134" s="41"/>
      <c r="F134" s="219" t="s">
        <v>215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139</v>
      </c>
      <c r="AU134" s="18" t="s">
        <v>82</v>
      </c>
    </row>
    <row r="135" s="15" customFormat="1">
      <c r="A135" s="15"/>
      <c r="B135" s="246"/>
      <c r="C135" s="247"/>
      <c r="D135" s="225" t="s">
        <v>141</v>
      </c>
      <c r="E135" s="248" t="s">
        <v>19</v>
      </c>
      <c r="F135" s="249" t="s">
        <v>222</v>
      </c>
      <c r="G135" s="247"/>
      <c r="H135" s="248" t="s">
        <v>19</v>
      </c>
      <c r="I135" s="250"/>
      <c r="J135" s="247"/>
      <c r="K135" s="247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141</v>
      </c>
      <c r="AU135" s="255" t="s">
        <v>82</v>
      </c>
      <c r="AV135" s="15" t="s">
        <v>80</v>
      </c>
      <c r="AW135" s="15" t="s">
        <v>34</v>
      </c>
      <c r="AX135" s="15" t="s">
        <v>72</v>
      </c>
      <c r="AY135" s="255" t="s">
        <v>130</v>
      </c>
    </row>
    <row r="136" s="13" customFormat="1">
      <c r="A136" s="13"/>
      <c r="B136" s="223"/>
      <c r="C136" s="224"/>
      <c r="D136" s="225" t="s">
        <v>141</v>
      </c>
      <c r="E136" s="226" t="s">
        <v>19</v>
      </c>
      <c r="F136" s="227" t="s">
        <v>1391</v>
      </c>
      <c r="G136" s="224"/>
      <c r="H136" s="228">
        <v>32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141</v>
      </c>
      <c r="AU136" s="234" t="s">
        <v>82</v>
      </c>
      <c r="AV136" s="13" t="s">
        <v>82</v>
      </c>
      <c r="AW136" s="13" t="s">
        <v>34</v>
      </c>
      <c r="AX136" s="13" t="s">
        <v>72</v>
      </c>
      <c r="AY136" s="234" t="s">
        <v>130</v>
      </c>
    </row>
    <row r="137" s="14" customFormat="1">
      <c r="A137" s="14"/>
      <c r="B137" s="235"/>
      <c r="C137" s="236"/>
      <c r="D137" s="225" t="s">
        <v>141</v>
      </c>
      <c r="E137" s="237" t="s">
        <v>19</v>
      </c>
      <c r="F137" s="238" t="s">
        <v>143</v>
      </c>
      <c r="G137" s="236"/>
      <c r="H137" s="239">
        <v>32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141</v>
      </c>
      <c r="AU137" s="245" t="s">
        <v>82</v>
      </c>
      <c r="AV137" s="14" t="s">
        <v>137</v>
      </c>
      <c r="AW137" s="14" t="s">
        <v>4</v>
      </c>
      <c r="AX137" s="14" t="s">
        <v>80</v>
      </c>
      <c r="AY137" s="245" t="s">
        <v>130</v>
      </c>
    </row>
    <row r="138" s="2" customFormat="1" ht="16.5" customHeight="1">
      <c r="A138" s="39"/>
      <c r="B138" s="40"/>
      <c r="C138" s="256" t="s">
        <v>210</v>
      </c>
      <c r="D138" s="256" t="s">
        <v>218</v>
      </c>
      <c r="E138" s="257" t="s">
        <v>219</v>
      </c>
      <c r="F138" s="258" t="s">
        <v>220</v>
      </c>
      <c r="G138" s="259" t="s">
        <v>213</v>
      </c>
      <c r="H138" s="260">
        <v>33.600000000000001</v>
      </c>
      <c r="I138" s="261"/>
      <c r="J138" s="262">
        <f>ROUND(I138*H138,2)</f>
        <v>0</v>
      </c>
      <c r="K138" s="258" t="s">
        <v>136</v>
      </c>
      <c r="L138" s="263"/>
      <c r="M138" s="264" t="s">
        <v>19</v>
      </c>
      <c r="N138" s="265" t="s">
        <v>43</v>
      </c>
      <c r="O138" s="85"/>
      <c r="P138" s="214">
        <f>O138*H138</f>
        <v>0</v>
      </c>
      <c r="Q138" s="214">
        <v>0.00010000000000000001</v>
      </c>
      <c r="R138" s="214">
        <f>Q138*H138</f>
        <v>0.0033600000000000001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183</v>
      </c>
      <c r="AT138" s="216" t="s">
        <v>218</v>
      </c>
      <c r="AU138" s="216" t="s">
        <v>82</v>
      </c>
      <c r="AY138" s="18" t="s">
        <v>130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137</v>
      </c>
      <c r="BM138" s="216" t="s">
        <v>1392</v>
      </c>
    </row>
    <row r="139" s="15" customFormat="1">
      <c r="A139" s="15"/>
      <c r="B139" s="246"/>
      <c r="C139" s="247"/>
      <c r="D139" s="225" t="s">
        <v>141</v>
      </c>
      <c r="E139" s="248" t="s">
        <v>19</v>
      </c>
      <c r="F139" s="249" t="s">
        <v>222</v>
      </c>
      <c r="G139" s="247"/>
      <c r="H139" s="248" t="s">
        <v>19</v>
      </c>
      <c r="I139" s="250"/>
      <c r="J139" s="247"/>
      <c r="K139" s="247"/>
      <c r="L139" s="251"/>
      <c r="M139" s="252"/>
      <c r="N139" s="253"/>
      <c r="O139" s="253"/>
      <c r="P139" s="253"/>
      <c r="Q139" s="253"/>
      <c r="R139" s="253"/>
      <c r="S139" s="253"/>
      <c r="T139" s="25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5" t="s">
        <v>141</v>
      </c>
      <c r="AU139" s="255" t="s">
        <v>82</v>
      </c>
      <c r="AV139" s="15" t="s">
        <v>80</v>
      </c>
      <c r="AW139" s="15" t="s">
        <v>34</v>
      </c>
      <c r="AX139" s="15" t="s">
        <v>72</v>
      </c>
      <c r="AY139" s="255" t="s">
        <v>130</v>
      </c>
    </row>
    <row r="140" s="13" customFormat="1">
      <c r="A140" s="13"/>
      <c r="B140" s="223"/>
      <c r="C140" s="224"/>
      <c r="D140" s="225" t="s">
        <v>141</v>
      </c>
      <c r="E140" s="226" t="s">
        <v>19</v>
      </c>
      <c r="F140" s="227" t="s">
        <v>1391</v>
      </c>
      <c r="G140" s="224"/>
      <c r="H140" s="228">
        <v>32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141</v>
      </c>
      <c r="AU140" s="234" t="s">
        <v>82</v>
      </c>
      <c r="AV140" s="13" t="s">
        <v>82</v>
      </c>
      <c r="AW140" s="13" t="s">
        <v>34</v>
      </c>
      <c r="AX140" s="13" t="s">
        <v>72</v>
      </c>
      <c r="AY140" s="234" t="s">
        <v>130</v>
      </c>
    </row>
    <row r="141" s="13" customFormat="1">
      <c r="A141" s="13"/>
      <c r="B141" s="223"/>
      <c r="C141" s="224"/>
      <c r="D141" s="225" t="s">
        <v>141</v>
      </c>
      <c r="E141" s="226" t="s">
        <v>19</v>
      </c>
      <c r="F141" s="227" t="s">
        <v>1393</v>
      </c>
      <c r="G141" s="224"/>
      <c r="H141" s="228">
        <v>33.600000000000001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141</v>
      </c>
      <c r="AU141" s="234" t="s">
        <v>82</v>
      </c>
      <c r="AV141" s="13" t="s">
        <v>82</v>
      </c>
      <c r="AW141" s="13" t="s">
        <v>34</v>
      </c>
      <c r="AX141" s="13" t="s">
        <v>80</v>
      </c>
      <c r="AY141" s="234" t="s">
        <v>130</v>
      </c>
    </row>
    <row r="142" s="2" customFormat="1" ht="16.5" customHeight="1">
      <c r="A142" s="39"/>
      <c r="B142" s="40"/>
      <c r="C142" s="205" t="s">
        <v>217</v>
      </c>
      <c r="D142" s="205" t="s">
        <v>132</v>
      </c>
      <c r="E142" s="206" t="s">
        <v>258</v>
      </c>
      <c r="F142" s="207" t="s">
        <v>259</v>
      </c>
      <c r="G142" s="208" t="s">
        <v>170</v>
      </c>
      <c r="H142" s="209">
        <v>114.89400000000001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82</v>
      </c>
      <c r="AY142" s="18" t="s">
        <v>130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137</v>
      </c>
      <c r="BM142" s="216" t="s">
        <v>1394</v>
      </c>
    </row>
    <row r="143" s="2" customFormat="1">
      <c r="A143" s="39"/>
      <c r="B143" s="40"/>
      <c r="C143" s="41"/>
      <c r="D143" s="218" t="s">
        <v>139</v>
      </c>
      <c r="E143" s="41"/>
      <c r="F143" s="219" t="s">
        <v>261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82</v>
      </c>
    </row>
    <row r="144" s="15" customFormat="1">
      <c r="A144" s="15"/>
      <c r="B144" s="246"/>
      <c r="C144" s="247"/>
      <c r="D144" s="225" t="s">
        <v>141</v>
      </c>
      <c r="E144" s="248" t="s">
        <v>19</v>
      </c>
      <c r="F144" s="249" t="s">
        <v>203</v>
      </c>
      <c r="G144" s="247"/>
      <c r="H144" s="248" t="s">
        <v>19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5" t="s">
        <v>141</v>
      </c>
      <c r="AU144" s="255" t="s">
        <v>82</v>
      </c>
      <c r="AV144" s="15" t="s">
        <v>80</v>
      </c>
      <c r="AW144" s="15" t="s">
        <v>34</v>
      </c>
      <c r="AX144" s="15" t="s">
        <v>72</v>
      </c>
      <c r="AY144" s="255" t="s">
        <v>130</v>
      </c>
    </row>
    <row r="145" s="13" customFormat="1">
      <c r="A145" s="13"/>
      <c r="B145" s="223"/>
      <c r="C145" s="224"/>
      <c r="D145" s="225" t="s">
        <v>141</v>
      </c>
      <c r="E145" s="226" t="s">
        <v>19</v>
      </c>
      <c r="F145" s="227" t="s">
        <v>1395</v>
      </c>
      <c r="G145" s="224"/>
      <c r="H145" s="228">
        <v>7.1100000000000003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141</v>
      </c>
      <c r="AU145" s="234" t="s">
        <v>82</v>
      </c>
      <c r="AV145" s="13" t="s">
        <v>82</v>
      </c>
      <c r="AW145" s="13" t="s">
        <v>34</v>
      </c>
      <c r="AX145" s="13" t="s">
        <v>72</v>
      </c>
      <c r="AY145" s="234" t="s">
        <v>130</v>
      </c>
    </row>
    <row r="146" s="15" customFormat="1">
      <c r="A146" s="15"/>
      <c r="B146" s="246"/>
      <c r="C146" s="247"/>
      <c r="D146" s="225" t="s">
        <v>141</v>
      </c>
      <c r="E146" s="248" t="s">
        <v>19</v>
      </c>
      <c r="F146" s="249" t="s">
        <v>576</v>
      </c>
      <c r="G146" s="247"/>
      <c r="H146" s="248" t="s">
        <v>19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5" t="s">
        <v>141</v>
      </c>
      <c r="AU146" s="255" t="s">
        <v>82</v>
      </c>
      <c r="AV146" s="15" t="s">
        <v>80</v>
      </c>
      <c r="AW146" s="15" t="s">
        <v>34</v>
      </c>
      <c r="AX146" s="15" t="s">
        <v>72</v>
      </c>
      <c r="AY146" s="255" t="s">
        <v>130</v>
      </c>
    </row>
    <row r="147" s="13" customFormat="1">
      <c r="A147" s="13"/>
      <c r="B147" s="223"/>
      <c r="C147" s="224"/>
      <c r="D147" s="225" t="s">
        <v>141</v>
      </c>
      <c r="E147" s="226" t="s">
        <v>19</v>
      </c>
      <c r="F147" s="227" t="s">
        <v>1384</v>
      </c>
      <c r="G147" s="224"/>
      <c r="H147" s="228">
        <v>113.76000000000001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141</v>
      </c>
      <c r="AU147" s="234" t="s">
        <v>82</v>
      </c>
      <c r="AV147" s="13" t="s">
        <v>82</v>
      </c>
      <c r="AW147" s="13" t="s">
        <v>34</v>
      </c>
      <c r="AX147" s="13" t="s">
        <v>72</v>
      </c>
      <c r="AY147" s="234" t="s">
        <v>130</v>
      </c>
    </row>
    <row r="148" s="15" customFormat="1">
      <c r="A148" s="15"/>
      <c r="B148" s="246"/>
      <c r="C148" s="247"/>
      <c r="D148" s="225" t="s">
        <v>141</v>
      </c>
      <c r="E148" s="248" t="s">
        <v>19</v>
      </c>
      <c r="F148" s="249" t="s">
        <v>176</v>
      </c>
      <c r="G148" s="247"/>
      <c r="H148" s="248" t="s">
        <v>19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141</v>
      </c>
      <c r="AU148" s="255" t="s">
        <v>82</v>
      </c>
      <c r="AV148" s="15" t="s">
        <v>80</v>
      </c>
      <c r="AW148" s="15" t="s">
        <v>34</v>
      </c>
      <c r="AX148" s="15" t="s">
        <v>72</v>
      </c>
      <c r="AY148" s="255" t="s">
        <v>130</v>
      </c>
    </row>
    <row r="149" s="13" customFormat="1">
      <c r="A149" s="13"/>
      <c r="B149" s="223"/>
      <c r="C149" s="224"/>
      <c r="D149" s="225" t="s">
        <v>141</v>
      </c>
      <c r="E149" s="226" t="s">
        <v>19</v>
      </c>
      <c r="F149" s="227" t="s">
        <v>1385</v>
      </c>
      <c r="G149" s="224"/>
      <c r="H149" s="228">
        <v>-5.976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141</v>
      </c>
      <c r="AU149" s="234" t="s">
        <v>82</v>
      </c>
      <c r="AV149" s="13" t="s">
        <v>82</v>
      </c>
      <c r="AW149" s="13" t="s">
        <v>34</v>
      </c>
      <c r="AX149" s="13" t="s">
        <v>72</v>
      </c>
      <c r="AY149" s="234" t="s">
        <v>130</v>
      </c>
    </row>
    <row r="150" s="14" customFormat="1">
      <c r="A150" s="14"/>
      <c r="B150" s="235"/>
      <c r="C150" s="236"/>
      <c r="D150" s="225" t="s">
        <v>141</v>
      </c>
      <c r="E150" s="237" t="s">
        <v>19</v>
      </c>
      <c r="F150" s="238" t="s">
        <v>143</v>
      </c>
      <c r="G150" s="236"/>
      <c r="H150" s="239">
        <v>114.89400000000001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141</v>
      </c>
      <c r="AU150" s="245" t="s">
        <v>82</v>
      </c>
      <c r="AV150" s="14" t="s">
        <v>137</v>
      </c>
      <c r="AW150" s="14" t="s">
        <v>4</v>
      </c>
      <c r="AX150" s="14" t="s">
        <v>80</v>
      </c>
      <c r="AY150" s="245" t="s">
        <v>130</v>
      </c>
    </row>
    <row r="151" s="2" customFormat="1" ht="24.15" customHeight="1">
      <c r="A151" s="39"/>
      <c r="B151" s="40"/>
      <c r="C151" s="205" t="s">
        <v>8</v>
      </c>
      <c r="D151" s="205" t="s">
        <v>132</v>
      </c>
      <c r="E151" s="206" t="s">
        <v>265</v>
      </c>
      <c r="F151" s="207" t="s">
        <v>266</v>
      </c>
      <c r="G151" s="208" t="s">
        <v>170</v>
      </c>
      <c r="H151" s="209">
        <v>5.976</v>
      </c>
      <c r="I151" s="210"/>
      <c r="J151" s="211">
        <f>ROUND(I151*H151,2)</f>
        <v>0</v>
      </c>
      <c r="K151" s="207" t="s">
        <v>136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137</v>
      </c>
      <c r="AT151" s="216" t="s">
        <v>132</v>
      </c>
      <c r="AU151" s="216" t="s">
        <v>82</v>
      </c>
      <c r="AY151" s="18" t="s">
        <v>130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137</v>
      </c>
      <c r="BM151" s="216" t="s">
        <v>1396</v>
      </c>
    </row>
    <row r="152" s="2" customFormat="1">
      <c r="A152" s="39"/>
      <c r="B152" s="40"/>
      <c r="C152" s="41"/>
      <c r="D152" s="218" t="s">
        <v>139</v>
      </c>
      <c r="E152" s="41"/>
      <c r="F152" s="219" t="s">
        <v>268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139</v>
      </c>
      <c r="AU152" s="18" t="s">
        <v>82</v>
      </c>
    </row>
    <row r="153" s="13" customFormat="1">
      <c r="A153" s="13"/>
      <c r="B153" s="223"/>
      <c r="C153" s="224"/>
      <c r="D153" s="225" t="s">
        <v>141</v>
      </c>
      <c r="E153" s="226" t="s">
        <v>19</v>
      </c>
      <c r="F153" s="227" t="s">
        <v>1397</v>
      </c>
      <c r="G153" s="224"/>
      <c r="H153" s="228">
        <v>5.976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141</v>
      </c>
      <c r="AU153" s="234" t="s">
        <v>82</v>
      </c>
      <c r="AV153" s="13" t="s">
        <v>82</v>
      </c>
      <c r="AW153" s="13" t="s">
        <v>34</v>
      </c>
      <c r="AX153" s="13" t="s">
        <v>72</v>
      </c>
      <c r="AY153" s="234" t="s">
        <v>130</v>
      </c>
    </row>
    <row r="154" s="14" customFormat="1">
      <c r="A154" s="14"/>
      <c r="B154" s="235"/>
      <c r="C154" s="236"/>
      <c r="D154" s="225" t="s">
        <v>141</v>
      </c>
      <c r="E154" s="237" t="s">
        <v>19</v>
      </c>
      <c r="F154" s="238" t="s">
        <v>143</v>
      </c>
      <c r="G154" s="236"/>
      <c r="H154" s="239">
        <v>5.976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141</v>
      </c>
      <c r="AU154" s="245" t="s">
        <v>82</v>
      </c>
      <c r="AV154" s="14" t="s">
        <v>137</v>
      </c>
      <c r="AW154" s="14" t="s">
        <v>4</v>
      </c>
      <c r="AX154" s="14" t="s">
        <v>80</v>
      </c>
      <c r="AY154" s="245" t="s">
        <v>130</v>
      </c>
    </row>
    <row r="155" s="2" customFormat="1" ht="21.75" customHeight="1">
      <c r="A155" s="39"/>
      <c r="B155" s="40"/>
      <c r="C155" s="205" t="s">
        <v>230</v>
      </c>
      <c r="D155" s="205" t="s">
        <v>132</v>
      </c>
      <c r="E155" s="206" t="s">
        <v>1398</v>
      </c>
      <c r="F155" s="207" t="s">
        <v>1399</v>
      </c>
      <c r="G155" s="208" t="s">
        <v>170</v>
      </c>
      <c r="H155" s="209">
        <v>38.826000000000001</v>
      </c>
      <c r="I155" s="210"/>
      <c r="J155" s="211">
        <f>ROUND(I155*H155,2)</f>
        <v>0</v>
      </c>
      <c r="K155" s="207" t="s">
        <v>136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0.063</v>
      </c>
      <c r="R155" s="214">
        <f>Q155*H155</f>
        <v>2.4460380000000002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137</v>
      </c>
      <c r="AT155" s="216" t="s">
        <v>132</v>
      </c>
      <c r="AU155" s="216" t="s">
        <v>82</v>
      </c>
      <c r="AY155" s="18" t="s">
        <v>130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137</v>
      </c>
      <c r="BM155" s="216" t="s">
        <v>1400</v>
      </c>
    </row>
    <row r="156" s="2" customFormat="1">
      <c r="A156" s="39"/>
      <c r="B156" s="40"/>
      <c r="C156" s="41"/>
      <c r="D156" s="218" t="s">
        <v>139</v>
      </c>
      <c r="E156" s="41"/>
      <c r="F156" s="219" t="s">
        <v>1401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82</v>
      </c>
    </row>
    <row r="157" s="2" customFormat="1">
      <c r="A157" s="39"/>
      <c r="B157" s="40"/>
      <c r="C157" s="41"/>
      <c r="D157" s="225" t="s">
        <v>275</v>
      </c>
      <c r="E157" s="41"/>
      <c r="F157" s="266" t="s">
        <v>1402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275</v>
      </c>
      <c r="AU157" s="18" t="s">
        <v>82</v>
      </c>
    </row>
    <row r="158" s="15" customFormat="1">
      <c r="A158" s="15"/>
      <c r="B158" s="246"/>
      <c r="C158" s="247"/>
      <c r="D158" s="225" t="s">
        <v>141</v>
      </c>
      <c r="E158" s="248" t="s">
        <v>19</v>
      </c>
      <c r="F158" s="249" t="s">
        <v>1403</v>
      </c>
      <c r="G158" s="247"/>
      <c r="H158" s="248" t="s">
        <v>19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141</v>
      </c>
      <c r="AU158" s="255" t="s">
        <v>82</v>
      </c>
      <c r="AV158" s="15" t="s">
        <v>80</v>
      </c>
      <c r="AW158" s="15" t="s">
        <v>34</v>
      </c>
      <c r="AX158" s="15" t="s">
        <v>72</v>
      </c>
      <c r="AY158" s="255" t="s">
        <v>130</v>
      </c>
    </row>
    <row r="159" s="13" customFormat="1">
      <c r="A159" s="13"/>
      <c r="B159" s="223"/>
      <c r="C159" s="224"/>
      <c r="D159" s="225" t="s">
        <v>141</v>
      </c>
      <c r="E159" s="226" t="s">
        <v>19</v>
      </c>
      <c r="F159" s="227" t="s">
        <v>1404</v>
      </c>
      <c r="G159" s="224"/>
      <c r="H159" s="228">
        <v>38.826000000000001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141</v>
      </c>
      <c r="AU159" s="234" t="s">
        <v>82</v>
      </c>
      <c r="AV159" s="13" t="s">
        <v>82</v>
      </c>
      <c r="AW159" s="13" t="s">
        <v>34</v>
      </c>
      <c r="AX159" s="13" t="s">
        <v>72</v>
      </c>
      <c r="AY159" s="234" t="s">
        <v>130</v>
      </c>
    </row>
    <row r="160" s="14" customFormat="1">
      <c r="A160" s="14"/>
      <c r="B160" s="235"/>
      <c r="C160" s="236"/>
      <c r="D160" s="225" t="s">
        <v>141</v>
      </c>
      <c r="E160" s="237" t="s">
        <v>19</v>
      </c>
      <c r="F160" s="238" t="s">
        <v>143</v>
      </c>
      <c r="G160" s="236"/>
      <c r="H160" s="239">
        <v>38.826000000000001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141</v>
      </c>
      <c r="AU160" s="245" t="s">
        <v>82</v>
      </c>
      <c r="AV160" s="14" t="s">
        <v>137</v>
      </c>
      <c r="AW160" s="14" t="s">
        <v>4</v>
      </c>
      <c r="AX160" s="14" t="s">
        <v>80</v>
      </c>
      <c r="AY160" s="245" t="s">
        <v>130</v>
      </c>
    </row>
    <row r="161" s="2" customFormat="1" ht="21.75" customHeight="1">
      <c r="A161" s="39"/>
      <c r="B161" s="40"/>
      <c r="C161" s="205" t="s">
        <v>236</v>
      </c>
      <c r="D161" s="205" t="s">
        <v>132</v>
      </c>
      <c r="E161" s="206" t="s">
        <v>271</v>
      </c>
      <c r="F161" s="207" t="s">
        <v>272</v>
      </c>
      <c r="G161" s="208" t="s">
        <v>170</v>
      </c>
      <c r="H161" s="209">
        <v>18.120000000000001</v>
      </c>
      <c r="I161" s="210"/>
      <c r="J161" s="211">
        <f>ROUND(I161*H161,2)</f>
        <v>0</v>
      </c>
      <c r="K161" s="207" t="s">
        <v>136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0.208925</v>
      </c>
      <c r="R161" s="214">
        <f>Q161*H161</f>
        <v>3.7857210000000001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137</v>
      </c>
      <c r="AT161" s="216" t="s">
        <v>132</v>
      </c>
      <c r="AU161" s="216" t="s">
        <v>82</v>
      </c>
      <c r="AY161" s="18" t="s">
        <v>130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137</v>
      </c>
      <c r="BM161" s="216" t="s">
        <v>1405</v>
      </c>
    </row>
    <row r="162" s="2" customFormat="1">
      <c r="A162" s="39"/>
      <c r="B162" s="40"/>
      <c r="C162" s="41"/>
      <c r="D162" s="218" t="s">
        <v>139</v>
      </c>
      <c r="E162" s="41"/>
      <c r="F162" s="219" t="s">
        <v>274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139</v>
      </c>
      <c r="AU162" s="18" t="s">
        <v>82</v>
      </c>
    </row>
    <row r="163" s="2" customFormat="1">
      <c r="A163" s="39"/>
      <c r="B163" s="40"/>
      <c r="C163" s="41"/>
      <c r="D163" s="225" t="s">
        <v>275</v>
      </c>
      <c r="E163" s="41"/>
      <c r="F163" s="266" t="s">
        <v>276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275</v>
      </c>
      <c r="AU163" s="18" t="s">
        <v>82</v>
      </c>
    </row>
    <row r="164" s="15" customFormat="1">
      <c r="A164" s="15"/>
      <c r="B164" s="246"/>
      <c r="C164" s="247"/>
      <c r="D164" s="225" t="s">
        <v>141</v>
      </c>
      <c r="E164" s="248" t="s">
        <v>19</v>
      </c>
      <c r="F164" s="249" t="s">
        <v>491</v>
      </c>
      <c r="G164" s="247"/>
      <c r="H164" s="248" t="s">
        <v>19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141</v>
      </c>
      <c r="AU164" s="255" t="s">
        <v>82</v>
      </c>
      <c r="AV164" s="15" t="s">
        <v>80</v>
      </c>
      <c r="AW164" s="15" t="s">
        <v>34</v>
      </c>
      <c r="AX164" s="15" t="s">
        <v>72</v>
      </c>
      <c r="AY164" s="255" t="s">
        <v>130</v>
      </c>
    </row>
    <row r="165" s="13" customFormat="1">
      <c r="A165" s="13"/>
      <c r="B165" s="223"/>
      <c r="C165" s="224"/>
      <c r="D165" s="225" t="s">
        <v>141</v>
      </c>
      <c r="E165" s="226" t="s">
        <v>19</v>
      </c>
      <c r="F165" s="227" t="s">
        <v>1406</v>
      </c>
      <c r="G165" s="224"/>
      <c r="H165" s="228">
        <v>18.120000000000001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141</v>
      </c>
      <c r="AU165" s="234" t="s">
        <v>82</v>
      </c>
      <c r="AV165" s="13" t="s">
        <v>82</v>
      </c>
      <c r="AW165" s="13" t="s">
        <v>34</v>
      </c>
      <c r="AX165" s="13" t="s">
        <v>72</v>
      </c>
      <c r="AY165" s="234" t="s">
        <v>130</v>
      </c>
    </row>
    <row r="166" s="14" customFormat="1">
      <c r="A166" s="14"/>
      <c r="B166" s="235"/>
      <c r="C166" s="236"/>
      <c r="D166" s="225" t="s">
        <v>141</v>
      </c>
      <c r="E166" s="237" t="s">
        <v>19</v>
      </c>
      <c r="F166" s="238" t="s">
        <v>143</v>
      </c>
      <c r="G166" s="236"/>
      <c r="H166" s="239">
        <v>18.120000000000001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141</v>
      </c>
      <c r="AU166" s="245" t="s">
        <v>82</v>
      </c>
      <c r="AV166" s="14" t="s">
        <v>137</v>
      </c>
      <c r="AW166" s="14" t="s">
        <v>4</v>
      </c>
      <c r="AX166" s="14" t="s">
        <v>80</v>
      </c>
      <c r="AY166" s="245" t="s">
        <v>130</v>
      </c>
    </row>
    <row r="167" s="2" customFormat="1" ht="24.15" customHeight="1">
      <c r="A167" s="39"/>
      <c r="B167" s="40"/>
      <c r="C167" s="205" t="s">
        <v>242</v>
      </c>
      <c r="D167" s="205" t="s">
        <v>132</v>
      </c>
      <c r="E167" s="206" t="s">
        <v>279</v>
      </c>
      <c r="F167" s="207" t="s">
        <v>280</v>
      </c>
      <c r="G167" s="208" t="s">
        <v>213</v>
      </c>
      <c r="H167" s="209">
        <v>30.199999999999999</v>
      </c>
      <c r="I167" s="210"/>
      <c r="J167" s="211">
        <f>ROUND(I167*H167,2)</f>
        <v>0</v>
      </c>
      <c r="K167" s="207" t="s">
        <v>136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0.12894600000000001</v>
      </c>
      <c r="R167" s="214">
        <f>Q167*H167</f>
        <v>3.8941691999999999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137</v>
      </c>
      <c r="AT167" s="216" t="s">
        <v>132</v>
      </c>
      <c r="AU167" s="216" t="s">
        <v>82</v>
      </c>
      <c r="AY167" s="18" t="s">
        <v>130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137</v>
      </c>
      <c r="BM167" s="216" t="s">
        <v>1407</v>
      </c>
    </row>
    <row r="168" s="2" customFormat="1">
      <c r="A168" s="39"/>
      <c r="B168" s="40"/>
      <c r="C168" s="41"/>
      <c r="D168" s="218" t="s">
        <v>139</v>
      </c>
      <c r="E168" s="41"/>
      <c r="F168" s="219" t="s">
        <v>282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139</v>
      </c>
      <c r="AU168" s="18" t="s">
        <v>82</v>
      </c>
    </row>
    <row r="169" s="15" customFormat="1">
      <c r="A169" s="15"/>
      <c r="B169" s="246"/>
      <c r="C169" s="247"/>
      <c r="D169" s="225" t="s">
        <v>141</v>
      </c>
      <c r="E169" s="248" t="s">
        <v>19</v>
      </c>
      <c r="F169" s="249" t="s">
        <v>491</v>
      </c>
      <c r="G169" s="247"/>
      <c r="H169" s="248" t="s">
        <v>19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5" t="s">
        <v>141</v>
      </c>
      <c r="AU169" s="255" t="s">
        <v>82</v>
      </c>
      <c r="AV169" s="15" t="s">
        <v>80</v>
      </c>
      <c r="AW169" s="15" t="s">
        <v>34</v>
      </c>
      <c r="AX169" s="15" t="s">
        <v>72</v>
      </c>
      <c r="AY169" s="255" t="s">
        <v>130</v>
      </c>
    </row>
    <row r="170" s="13" customFormat="1">
      <c r="A170" s="13"/>
      <c r="B170" s="223"/>
      <c r="C170" s="224"/>
      <c r="D170" s="225" t="s">
        <v>141</v>
      </c>
      <c r="E170" s="226" t="s">
        <v>19</v>
      </c>
      <c r="F170" s="227" t="s">
        <v>1408</v>
      </c>
      <c r="G170" s="224"/>
      <c r="H170" s="228">
        <v>30.199999999999999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141</v>
      </c>
      <c r="AU170" s="234" t="s">
        <v>82</v>
      </c>
      <c r="AV170" s="13" t="s">
        <v>82</v>
      </c>
      <c r="AW170" s="13" t="s">
        <v>34</v>
      </c>
      <c r="AX170" s="13" t="s">
        <v>72</v>
      </c>
      <c r="AY170" s="234" t="s">
        <v>130</v>
      </c>
    </row>
    <row r="171" s="14" customFormat="1">
      <c r="A171" s="14"/>
      <c r="B171" s="235"/>
      <c r="C171" s="236"/>
      <c r="D171" s="225" t="s">
        <v>141</v>
      </c>
      <c r="E171" s="237" t="s">
        <v>19</v>
      </c>
      <c r="F171" s="238" t="s">
        <v>143</v>
      </c>
      <c r="G171" s="236"/>
      <c r="H171" s="239">
        <v>30.199999999999999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141</v>
      </c>
      <c r="AU171" s="245" t="s">
        <v>82</v>
      </c>
      <c r="AV171" s="14" t="s">
        <v>137</v>
      </c>
      <c r="AW171" s="14" t="s">
        <v>4</v>
      </c>
      <c r="AX171" s="14" t="s">
        <v>80</v>
      </c>
      <c r="AY171" s="245" t="s">
        <v>130</v>
      </c>
    </row>
    <row r="172" s="12" customFormat="1" ht="22.8" customHeight="1">
      <c r="A172" s="12"/>
      <c r="B172" s="189"/>
      <c r="C172" s="190"/>
      <c r="D172" s="191" t="s">
        <v>71</v>
      </c>
      <c r="E172" s="203" t="s">
        <v>188</v>
      </c>
      <c r="F172" s="203" t="s">
        <v>284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SUM(P173:P201)</f>
        <v>0</v>
      </c>
      <c r="Q172" s="197"/>
      <c r="R172" s="198">
        <f>SUM(R173:R201)</f>
        <v>0.0019459999999999998</v>
      </c>
      <c r="S172" s="197"/>
      <c r="T172" s="199">
        <f>SUM(T173:T201)</f>
        <v>1.7245440000000001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80</v>
      </c>
      <c r="AT172" s="201" t="s">
        <v>71</v>
      </c>
      <c r="AU172" s="201" t="s">
        <v>80</v>
      </c>
      <c r="AY172" s="200" t="s">
        <v>130</v>
      </c>
      <c r="BK172" s="202">
        <f>SUM(BK173:BK201)</f>
        <v>0</v>
      </c>
    </row>
    <row r="173" s="2" customFormat="1" ht="24.15" customHeight="1">
      <c r="A173" s="39"/>
      <c r="B173" s="40"/>
      <c r="C173" s="205" t="s">
        <v>247</v>
      </c>
      <c r="D173" s="205" t="s">
        <v>132</v>
      </c>
      <c r="E173" s="206" t="s">
        <v>286</v>
      </c>
      <c r="F173" s="207" t="s">
        <v>287</v>
      </c>
      <c r="G173" s="208" t="s">
        <v>170</v>
      </c>
      <c r="H173" s="209">
        <v>111.2</v>
      </c>
      <c r="I173" s="210"/>
      <c r="J173" s="211">
        <f>ROUND(I173*H173,2)</f>
        <v>0</v>
      </c>
      <c r="K173" s="207" t="s">
        <v>136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137</v>
      </c>
      <c r="AT173" s="216" t="s">
        <v>132</v>
      </c>
      <c r="AU173" s="216" t="s">
        <v>82</v>
      </c>
      <c r="AY173" s="18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137</v>
      </c>
      <c r="BM173" s="216" t="s">
        <v>1409</v>
      </c>
    </row>
    <row r="174" s="2" customFormat="1">
      <c r="A174" s="39"/>
      <c r="B174" s="40"/>
      <c r="C174" s="41"/>
      <c r="D174" s="218" t="s">
        <v>139</v>
      </c>
      <c r="E174" s="41"/>
      <c r="F174" s="219" t="s">
        <v>289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139</v>
      </c>
      <c r="AU174" s="18" t="s">
        <v>82</v>
      </c>
    </row>
    <row r="175" s="13" customFormat="1">
      <c r="A175" s="13"/>
      <c r="B175" s="223"/>
      <c r="C175" s="224"/>
      <c r="D175" s="225" t="s">
        <v>141</v>
      </c>
      <c r="E175" s="226" t="s">
        <v>19</v>
      </c>
      <c r="F175" s="227" t="s">
        <v>1410</v>
      </c>
      <c r="G175" s="224"/>
      <c r="H175" s="228">
        <v>111.2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141</v>
      </c>
      <c r="AU175" s="234" t="s">
        <v>82</v>
      </c>
      <c r="AV175" s="13" t="s">
        <v>82</v>
      </c>
      <c r="AW175" s="13" t="s">
        <v>34</v>
      </c>
      <c r="AX175" s="13" t="s">
        <v>72</v>
      </c>
      <c r="AY175" s="234" t="s">
        <v>130</v>
      </c>
    </row>
    <row r="176" s="14" customFormat="1">
      <c r="A176" s="14"/>
      <c r="B176" s="235"/>
      <c r="C176" s="236"/>
      <c r="D176" s="225" t="s">
        <v>141</v>
      </c>
      <c r="E176" s="237" t="s">
        <v>19</v>
      </c>
      <c r="F176" s="238" t="s">
        <v>143</v>
      </c>
      <c r="G176" s="236"/>
      <c r="H176" s="239">
        <v>111.2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141</v>
      </c>
      <c r="AU176" s="245" t="s">
        <v>82</v>
      </c>
      <c r="AV176" s="14" t="s">
        <v>137</v>
      </c>
      <c r="AW176" s="14" t="s">
        <v>4</v>
      </c>
      <c r="AX176" s="14" t="s">
        <v>80</v>
      </c>
      <c r="AY176" s="245" t="s">
        <v>130</v>
      </c>
    </row>
    <row r="177" s="2" customFormat="1" ht="24.15" customHeight="1">
      <c r="A177" s="39"/>
      <c r="B177" s="40"/>
      <c r="C177" s="205" t="s">
        <v>253</v>
      </c>
      <c r="D177" s="205" t="s">
        <v>132</v>
      </c>
      <c r="E177" s="206" t="s">
        <v>292</v>
      </c>
      <c r="F177" s="207" t="s">
        <v>293</v>
      </c>
      <c r="G177" s="208" t="s">
        <v>170</v>
      </c>
      <c r="H177" s="209">
        <v>1668</v>
      </c>
      <c r="I177" s="210"/>
      <c r="J177" s="211">
        <f>ROUND(I177*H177,2)</f>
        <v>0</v>
      </c>
      <c r="K177" s="207" t="s">
        <v>136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137</v>
      </c>
      <c r="AT177" s="216" t="s">
        <v>132</v>
      </c>
      <c r="AU177" s="216" t="s">
        <v>82</v>
      </c>
      <c r="AY177" s="18" t="s">
        <v>130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137</v>
      </c>
      <c r="BM177" s="216" t="s">
        <v>1411</v>
      </c>
    </row>
    <row r="178" s="2" customFormat="1">
      <c r="A178" s="39"/>
      <c r="B178" s="40"/>
      <c r="C178" s="41"/>
      <c r="D178" s="218" t="s">
        <v>139</v>
      </c>
      <c r="E178" s="41"/>
      <c r="F178" s="219" t="s">
        <v>295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139</v>
      </c>
      <c r="AU178" s="18" t="s">
        <v>82</v>
      </c>
    </row>
    <row r="179" s="2" customFormat="1">
      <c r="A179" s="39"/>
      <c r="B179" s="40"/>
      <c r="C179" s="41"/>
      <c r="D179" s="225" t="s">
        <v>275</v>
      </c>
      <c r="E179" s="41"/>
      <c r="F179" s="266" t="s">
        <v>1104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275</v>
      </c>
      <c r="AU179" s="18" t="s">
        <v>82</v>
      </c>
    </row>
    <row r="180" s="13" customFormat="1">
      <c r="A180" s="13"/>
      <c r="B180" s="223"/>
      <c r="C180" s="224"/>
      <c r="D180" s="225" t="s">
        <v>141</v>
      </c>
      <c r="E180" s="226" t="s">
        <v>19</v>
      </c>
      <c r="F180" s="227" t="s">
        <v>1412</v>
      </c>
      <c r="G180" s="224"/>
      <c r="H180" s="228">
        <v>1668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141</v>
      </c>
      <c r="AU180" s="234" t="s">
        <v>82</v>
      </c>
      <c r="AV180" s="13" t="s">
        <v>82</v>
      </c>
      <c r="AW180" s="13" t="s">
        <v>34</v>
      </c>
      <c r="AX180" s="13" t="s">
        <v>80</v>
      </c>
      <c r="AY180" s="234" t="s">
        <v>130</v>
      </c>
    </row>
    <row r="181" s="2" customFormat="1" ht="24.15" customHeight="1">
      <c r="A181" s="39"/>
      <c r="B181" s="40"/>
      <c r="C181" s="205" t="s">
        <v>7</v>
      </c>
      <c r="D181" s="205" t="s">
        <v>132</v>
      </c>
      <c r="E181" s="206" t="s">
        <v>299</v>
      </c>
      <c r="F181" s="207" t="s">
        <v>300</v>
      </c>
      <c r="G181" s="208" t="s">
        <v>170</v>
      </c>
      <c r="H181" s="209">
        <v>111.2</v>
      </c>
      <c r="I181" s="210"/>
      <c r="J181" s="211">
        <f>ROUND(I181*H181,2)</f>
        <v>0</v>
      </c>
      <c r="K181" s="207" t="s">
        <v>136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137</v>
      </c>
      <c r="AT181" s="216" t="s">
        <v>132</v>
      </c>
      <c r="AU181" s="216" t="s">
        <v>82</v>
      </c>
      <c r="AY181" s="18" t="s">
        <v>130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137</v>
      </c>
      <c r="BM181" s="216" t="s">
        <v>1413</v>
      </c>
    </row>
    <row r="182" s="2" customFormat="1">
      <c r="A182" s="39"/>
      <c r="B182" s="40"/>
      <c r="C182" s="41"/>
      <c r="D182" s="218" t="s">
        <v>139</v>
      </c>
      <c r="E182" s="41"/>
      <c r="F182" s="219" t="s">
        <v>302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139</v>
      </c>
      <c r="AU182" s="18" t="s">
        <v>82</v>
      </c>
    </row>
    <row r="183" s="2" customFormat="1" ht="16.5" customHeight="1">
      <c r="A183" s="39"/>
      <c r="B183" s="40"/>
      <c r="C183" s="205" t="s">
        <v>264</v>
      </c>
      <c r="D183" s="205" t="s">
        <v>132</v>
      </c>
      <c r="E183" s="206" t="s">
        <v>304</v>
      </c>
      <c r="F183" s="207" t="s">
        <v>305</v>
      </c>
      <c r="G183" s="208" t="s">
        <v>170</v>
      </c>
      <c r="H183" s="209">
        <v>111.2</v>
      </c>
      <c r="I183" s="210"/>
      <c r="J183" s="211">
        <f>ROUND(I183*H183,2)</f>
        <v>0</v>
      </c>
      <c r="K183" s="207" t="s">
        <v>136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137</v>
      </c>
      <c r="AT183" s="216" t="s">
        <v>132</v>
      </c>
      <c r="AU183" s="216" t="s">
        <v>82</v>
      </c>
      <c r="AY183" s="18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137</v>
      </c>
      <c r="BM183" s="216" t="s">
        <v>1414</v>
      </c>
    </row>
    <row r="184" s="2" customFormat="1">
      <c r="A184" s="39"/>
      <c r="B184" s="40"/>
      <c r="C184" s="41"/>
      <c r="D184" s="218" t="s">
        <v>139</v>
      </c>
      <c r="E184" s="41"/>
      <c r="F184" s="219" t="s">
        <v>307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139</v>
      </c>
      <c r="AU184" s="18" t="s">
        <v>82</v>
      </c>
    </row>
    <row r="185" s="2" customFormat="1" ht="21.75" customHeight="1">
      <c r="A185" s="39"/>
      <c r="B185" s="40"/>
      <c r="C185" s="205" t="s">
        <v>270</v>
      </c>
      <c r="D185" s="205" t="s">
        <v>132</v>
      </c>
      <c r="E185" s="206" t="s">
        <v>309</v>
      </c>
      <c r="F185" s="207" t="s">
        <v>310</v>
      </c>
      <c r="G185" s="208" t="s">
        <v>170</v>
      </c>
      <c r="H185" s="209">
        <v>1668</v>
      </c>
      <c r="I185" s="210"/>
      <c r="J185" s="211">
        <f>ROUND(I185*H185,2)</f>
        <v>0</v>
      </c>
      <c r="K185" s="207" t="s">
        <v>136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137</v>
      </c>
      <c r="AT185" s="216" t="s">
        <v>132</v>
      </c>
      <c r="AU185" s="216" t="s">
        <v>82</v>
      </c>
      <c r="AY185" s="18" t="s">
        <v>130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137</v>
      </c>
      <c r="BM185" s="216" t="s">
        <v>1415</v>
      </c>
    </row>
    <row r="186" s="2" customFormat="1">
      <c r="A186" s="39"/>
      <c r="B186" s="40"/>
      <c r="C186" s="41"/>
      <c r="D186" s="218" t="s">
        <v>139</v>
      </c>
      <c r="E186" s="41"/>
      <c r="F186" s="219" t="s">
        <v>312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139</v>
      </c>
      <c r="AU186" s="18" t="s">
        <v>82</v>
      </c>
    </row>
    <row r="187" s="2" customFormat="1">
      <c r="A187" s="39"/>
      <c r="B187" s="40"/>
      <c r="C187" s="41"/>
      <c r="D187" s="225" t="s">
        <v>275</v>
      </c>
      <c r="E187" s="41"/>
      <c r="F187" s="266" t="s">
        <v>1104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275</v>
      </c>
      <c r="AU187" s="18" t="s">
        <v>82</v>
      </c>
    </row>
    <row r="188" s="13" customFormat="1">
      <c r="A188" s="13"/>
      <c r="B188" s="223"/>
      <c r="C188" s="224"/>
      <c r="D188" s="225" t="s">
        <v>141</v>
      </c>
      <c r="E188" s="226" t="s">
        <v>19</v>
      </c>
      <c r="F188" s="227" t="s">
        <v>1412</v>
      </c>
      <c r="G188" s="224"/>
      <c r="H188" s="228">
        <v>1668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141</v>
      </c>
      <c r="AU188" s="234" t="s">
        <v>82</v>
      </c>
      <c r="AV188" s="13" t="s">
        <v>82</v>
      </c>
      <c r="AW188" s="13" t="s">
        <v>34</v>
      </c>
      <c r="AX188" s="13" t="s">
        <v>80</v>
      </c>
      <c r="AY188" s="234" t="s">
        <v>130</v>
      </c>
    </row>
    <row r="189" s="2" customFormat="1" ht="16.5" customHeight="1">
      <c r="A189" s="39"/>
      <c r="B189" s="40"/>
      <c r="C189" s="205" t="s">
        <v>278</v>
      </c>
      <c r="D189" s="205" t="s">
        <v>132</v>
      </c>
      <c r="E189" s="206" t="s">
        <v>314</v>
      </c>
      <c r="F189" s="207" t="s">
        <v>315</v>
      </c>
      <c r="G189" s="208" t="s">
        <v>170</v>
      </c>
      <c r="H189" s="209">
        <v>111.2</v>
      </c>
      <c r="I189" s="210"/>
      <c r="J189" s="211">
        <f>ROUND(I189*H189,2)</f>
        <v>0</v>
      </c>
      <c r="K189" s="207" t="s">
        <v>136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137</v>
      </c>
      <c r="AT189" s="216" t="s">
        <v>132</v>
      </c>
      <c r="AU189" s="216" t="s">
        <v>82</v>
      </c>
      <c r="AY189" s="18" t="s">
        <v>130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137</v>
      </c>
      <c r="BM189" s="216" t="s">
        <v>1416</v>
      </c>
    </row>
    <row r="190" s="2" customFormat="1">
      <c r="A190" s="39"/>
      <c r="B190" s="40"/>
      <c r="C190" s="41"/>
      <c r="D190" s="218" t="s">
        <v>139</v>
      </c>
      <c r="E190" s="41"/>
      <c r="F190" s="219" t="s">
        <v>317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139</v>
      </c>
      <c r="AU190" s="18" t="s">
        <v>82</v>
      </c>
    </row>
    <row r="191" s="2" customFormat="1" ht="24.15" customHeight="1">
      <c r="A191" s="39"/>
      <c r="B191" s="40"/>
      <c r="C191" s="205" t="s">
        <v>285</v>
      </c>
      <c r="D191" s="205" t="s">
        <v>132</v>
      </c>
      <c r="E191" s="206" t="s">
        <v>319</v>
      </c>
      <c r="F191" s="207" t="s">
        <v>320</v>
      </c>
      <c r="G191" s="208" t="s">
        <v>170</v>
      </c>
      <c r="H191" s="209">
        <v>55.600000000000001</v>
      </c>
      <c r="I191" s="210"/>
      <c r="J191" s="211">
        <f>ROUND(I191*H191,2)</f>
        <v>0</v>
      </c>
      <c r="K191" s="207" t="s">
        <v>136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3.4999999999999997E-05</v>
      </c>
      <c r="R191" s="214">
        <f>Q191*H191</f>
        <v>0.0019459999999999998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137</v>
      </c>
      <c r="AT191" s="216" t="s">
        <v>132</v>
      </c>
      <c r="AU191" s="216" t="s">
        <v>82</v>
      </c>
      <c r="AY191" s="18" t="s">
        <v>130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137</v>
      </c>
      <c r="BM191" s="216" t="s">
        <v>1417</v>
      </c>
    </row>
    <row r="192" s="2" customFormat="1">
      <c r="A192" s="39"/>
      <c r="B192" s="40"/>
      <c r="C192" s="41"/>
      <c r="D192" s="218" t="s">
        <v>139</v>
      </c>
      <c r="E192" s="41"/>
      <c r="F192" s="219" t="s">
        <v>322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139</v>
      </c>
      <c r="AU192" s="18" t="s">
        <v>82</v>
      </c>
    </row>
    <row r="193" s="13" customFormat="1">
      <c r="A193" s="13"/>
      <c r="B193" s="223"/>
      <c r="C193" s="224"/>
      <c r="D193" s="225" t="s">
        <v>141</v>
      </c>
      <c r="E193" s="226" t="s">
        <v>19</v>
      </c>
      <c r="F193" s="227" t="s">
        <v>1418</v>
      </c>
      <c r="G193" s="224"/>
      <c r="H193" s="228">
        <v>55.600000000000001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141</v>
      </c>
      <c r="AU193" s="234" t="s">
        <v>82</v>
      </c>
      <c r="AV193" s="13" t="s">
        <v>82</v>
      </c>
      <c r="AW193" s="13" t="s">
        <v>34</v>
      </c>
      <c r="AX193" s="13" t="s">
        <v>72</v>
      </c>
      <c r="AY193" s="234" t="s">
        <v>130</v>
      </c>
    </row>
    <row r="194" s="14" customFormat="1">
      <c r="A194" s="14"/>
      <c r="B194" s="235"/>
      <c r="C194" s="236"/>
      <c r="D194" s="225" t="s">
        <v>141</v>
      </c>
      <c r="E194" s="237" t="s">
        <v>19</v>
      </c>
      <c r="F194" s="238" t="s">
        <v>143</v>
      </c>
      <c r="G194" s="236"/>
      <c r="H194" s="239">
        <v>55.600000000000001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141</v>
      </c>
      <c r="AU194" s="245" t="s">
        <v>82</v>
      </c>
      <c r="AV194" s="14" t="s">
        <v>137</v>
      </c>
      <c r="AW194" s="14" t="s">
        <v>4</v>
      </c>
      <c r="AX194" s="14" t="s">
        <v>80</v>
      </c>
      <c r="AY194" s="245" t="s">
        <v>130</v>
      </c>
    </row>
    <row r="195" s="2" customFormat="1" ht="24.15" customHeight="1">
      <c r="A195" s="39"/>
      <c r="B195" s="40"/>
      <c r="C195" s="205" t="s">
        <v>291</v>
      </c>
      <c r="D195" s="205" t="s">
        <v>132</v>
      </c>
      <c r="E195" s="206" t="s">
        <v>331</v>
      </c>
      <c r="F195" s="207" t="s">
        <v>332</v>
      </c>
      <c r="G195" s="208" t="s">
        <v>170</v>
      </c>
      <c r="H195" s="209">
        <v>107.78400000000001</v>
      </c>
      <c r="I195" s="210"/>
      <c r="J195" s="211">
        <f>ROUND(I195*H195,2)</f>
        <v>0</v>
      </c>
      <c r="K195" s="207" t="s">
        <v>136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0.016</v>
      </c>
      <c r="T195" s="215">
        <f>S195*H195</f>
        <v>1.7245440000000001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137</v>
      </c>
      <c r="AT195" s="216" t="s">
        <v>132</v>
      </c>
      <c r="AU195" s="216" t="s">
        <v>82</v>
      </c>
      <c r="AY195" s="18" t="s">
        <v>130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137</v>
      </c>
      <c r="BM195" s="216" t="s">
        <v>1419</v>
      </c>
    </row>
    <row r="196" s="2" customFormat="1">
      <c r="A196" s="39"/>
      <c r="B196" s="40"/>
      <c r="C196" s="41"/>
      <c r="D196" s="218" t="s">
        <v>139</v>
      </c>
      <c r="E196" s="41"/>
      <c r="F196" s="219" t="s">
        <v>334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139</v>
      </c>
      <c r="AU196" s="18" t="s">
        <v>82</v>
      </c>
    </row>
    <row r="197" s="15" customFormat="1">
      <c r="A197" s="15"/>
      <c r="B197" s="246"/>
      <c r="C197" s="247"/>
      <c r="D197" s="225" t="s">
        <v>141</v>
      </c>
      <c r="E197" s="248" t="s">
        <v>19</v>
      </c>
      <c r="F197" s="249" t="s">
        <v>576</v>
      </c>
      <c r="G197" s="247"/>
      <c r="H197" s="248" t="s">
        <v>19</v>
      </c>
      <c r="I197" s="250"/>
      <c r="J197" s="247"/>
      <c r="K197" s="247"/>
      <c r="L197" s="251"/>
      <c r="M197" s="252"/>
      <c r="N197" s="253"/>
      <c r="O197" s="253"/>
      <c r="P197" s="253"/>
      <c r="Q197" s="253"/>
      <c r="R197" s="253"/>
      <c r="S197" s="253"/>
      <c r="T197" s="25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5" t="s">
        <v>141</v>
      </c>
      <c r="AU197" s="255" t="s">
        <v>82</v>
      </c>
      <c r="AV197" s="15" t="s">
        <v>80</v>
      </c>
      <c r="AW197" s="15" t="s">
        <v>34</v>
      </c>
      <c r="AX197" s="15" t="s">
        <v>72</v>
      </c>
      <c r="AY197" s="255" t="s">
        <v>130</v>
      </c>
    </row>
    <row r="198" s="13" customFormat="1">
      <c r="A198" s="13"/>
      <c r="B198" s="223"/>
      <c r="C198" s="224"/>
      <c r="D198" s="225" t="s">
        <v>141</v>
      </c>
      <c r="E198" s="226" t="s">
        <v>19</v>
      </c>
      <c r="F198" s="227" t="s">
        <v>1384</v>
      </c>
      <c r="G198" s="224"/>
      <c r="H198" s="228">
        <v>113.76000000000001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141</v>
      </c>
      <c r="AU198" s="234" t="s">
        <v>82</v>
      </c>
      <c r="AV198" s="13" t="s">
        <v>82</v>
      </c>
      <c r="AW198" s="13" t="s">
        <v>34</v>
      </c>
      <c r="AX198" s="13" t="s">
        <v>72</v>
      </c>
      <c r="AY198" s="234" t="s">
        <v>130</v>
      </c>
    </row>
    <row r="199" s="15" customFormat="1">
      <c r="A199" s="15"/>
      <c r="B199" s="246"/>
      <c r="C199" s="247"/>
      <c r="D199" s="225" t="s">
        <v>141</v>
      </c>
      <c r="E199" s="248" t="s">
        <v>19</v>
      </c>
      <c r="F199" s="249" t="s">
        <v>176</v>
      </c>
      <c r="G199" s="247"/>
      <c r="H199" s="248" t="s">
        <v>19</v>
      </c>
      <c r="I199" s="250"/>
      <c r="J199" s="247"/>
      <c r="K199" s="247"/>
      <c r="L199" s="251"/>
      <c r="M199" s="252"/>
      <c r="N199" s="253"/>
      <c r="O199" s="253"/>
      <c r="P199" s="253"/>
      <c r="Q199" s="253"/>
      <c r="R199" s="253"/>
      <c r="S199" s="253"/>
      <c r="T199" s="25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5" t="s">
        <v>141</v>
      </c>
      <c r="AU199" s="255" t="s">
        <v>82</v>
      </c>
      <c r="AV199" s="15" t="s">
        <v>80</v>
      </c>
      <c r="AW199" s="15" t="s">
        <v>34</v>
      </c>
      <c r="AX199" s="15" t="s">
        <v>72</v>
      </c>
      <c r="AY199" s="255" t="s">
        <v>130</v>
      </c>
    </row>
    <row r="200" s="13" customFormat="1">
      <c r="A200" s="13"/>
      <c r="B200" s="223"/>
      <c r="C200" s="224"/>
      <c r="D200" s="225" t="s">
        <v>141</v>
      </c>
      <c r="E200" s="226" t="s">
        <v>19</v>
      </c>
      <c r="F200" s="227" t="s">
        <v>1385</v>
      </c>
      <c r="G200" s="224"/>
      <c r="H200" s="228">
        <v>-5.976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141</v>
      </c>
      <c r="AU200" s="234" t="s">
        <v>82</v>
      </c>
      <c r="AV200" s="13" t="s">
        <v>82</v>
      </c>
      <c r="AW200" s="13" t="s">
        <v>34</v>
      </c>
      <c r="AX200" s="13" t="s">
        <v>72</v>
      </c>
      <c r="AY200" s="234" t="s">
        <v>130</v>
      </c>
    </row>
    <row r="201" s="14" customFormat="1">
      <c r="A201" s="14"/>
      <c r="B201" s="235"/>
      <c r="C201" s="236"/>
      <c r="D201" s="225" t="s">
        <v>141</v>
      </c>
      <c r="E201" s="237" t="s">
        <v>19</v>
      </c>
      <c r="F201" s="238" t="s">
        <v>143</v>
      </c>
      <c r="G201" s="236"/>
      <c r="H201" s="239">
        <v>107.78400000000001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141</v>
      </c>
      <c r="AU201" s="245" t="s">
        <v>82</v>
      </c>
      <c r="AV201" s="14" t="s">
        <v>137</v>
      </c>
      <c r="AW201" s="14" t="s">
        <v>4</v>
      </c>
      <c r="AX201" s="14" t="s">
        <v>80</v>
      </c>
      <c r="AY201" s="245" t="s">
        <v>130</v>
      </c>
    </row>
    <row r="202" s="12" customFormat="1" ht="22.8" customHeight="1">
      <c r="A202" s="12"/>
      <c r="B202" s="189"/>
      <c r="C202" s="190"/>
      <c r="D202" s="191" t="s">
        <v>71</v>
      </c>
      <c r="E202" s="203" t="s">
        <v>341</v>
      </c>
      <c r="F202" s="203" t="s">
        <v>342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SUM(P203:P212)</f>
        <v>0</v>
      </c>
      <c r="Q202" s="197"/>
      <c r="R202" s="198">
        <f>SUM(R203:R212)</f>
        <v>0</v>
      </c>
      <c r="S202" s="197"/>
      <c r="T202" s="199">
        <f>SUM(T203:T212)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80</v>
      </c>
      <c r="AT202" s="201" t="s">
        <v>71</v>
      </c>
      <c r="AU202" s="201" t="s">
        <v>80</v>
      </c>
      <c r="AY202" s="200" t="s">
        <v>130</v>
      </c>
      <c r="BK202" s="202">
        <f>SUM(BK203:BK212)</f>
        <v>0</v>
      </c>
    </row>
    <row r="203" s="2" customFormat="1" ht="24.15" customHeight="1">
      <c r="A203" s="39"/>
      <c r="B203" s="40"/>
      <c r="C203" s="205" t="s">
        <v>298</v>
      </c>
      <c r="D203" s="205" t="s">
        <v>132</v>
      </c>
      <c r="E203" s="206" t="s">
        <v>344</v>
      </c>
      <c r="F203" s="207" t="s">
        <v>345</v>
      </c>
      <c r="G203" s="208" t="s">
        <v>151</v>
      </c>
      <c r="H203" s="209">
        <v>2.2599999999999998</v>
      </c>
      <c r="I203" s="210"/>
      <c r="J203" s="211">
        <f>ROUND(I203*H203,2)</f>
        <v>0</v>
      </c>
      <c r="K203" s="207" t="s">
        <v>136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137</v>
      </c>
      <c r="AT203" s="216" t="s">
        <v>132</v>
      </c>
      <c r="AU203" s="216" t="s">
        <v>82</v>
      </c>
      <c r="AY203" s="18" t="s">
        <v>130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137</v>
      </c>
      <c r="BM203" s="216" t="s">
        <v>1420</v>
      </c>
    </row>
    <row r="204" s="2" customFormat="1">
      <c r="A204" s="39"/>
      <c r="B204" s="40"/>
      <c r="C204" s="41"/>
      <c r="D204" s="218" t="s">
        <v>139</v>
      </c>
      <c r="E204" s="41"/>
      <c r="F204" s="219" t="s">
        <v>347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139</v>
      </c>
      <c r="AU204" s="18" t="s">
        <v>82</v>
      </c>
    </row>
    <row r="205" s="2" customFormat="1" ht="21.75" customHeight="1">
      <c r="A205" s="39"/>
      <c r="B205" s="40"/>
      <c r="C205" s="205" t="s">
        <v>303</v>
      </c>
      <c r="D205" s="205" t="s">
        <v>132</v>
      </c>
      <c r="E205" s="206" t="s">
        <v>349</v>
      </c>
      <c r="F205" s="207" t="s">
        <v>350</v>
      </c>
      <c r="G205" s="208" t="s">
        <v>151</v>
      </c>
      <c r="H205" s="209">
        <v>2.2599999999999998</v>
      </c>
      <c r="I205" s="210"/>
      <c r="J205" s="211">
        <f>ROUND(I205*H205,2)</f>
        <v>0</v>
      </c>
      <c r="K205" s="207" t="s">
        <v>136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137</v>
      </c>
      <c r="AT205" s="216" t="s">
        <v>132</v>
      </c>
      <c r="AU205" s="216" t="s">
        <v>82</v>
      </c>
      <c r="AY205" s="18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137</v>
      </c>
      <c r="BM205" s="216" t="s">
        <v>1421</v>
      </c>
    </row>
    <row r="206" s="2" customFormat="1">
      <c r="A206" s="39"/>
      <c r="B206" s="40"/>
      <c r="C206" s="41"/>
      <c r="D206" s="218" t="s">
        <v>139</v>
      </c>
      <c r="E206" s="41"/>
      <c r="F206" s="219" t="s">
        <v>352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139</v>
      </c>
      <c r="AU206" s="18" t="s">
        <v>82</v>
      </c>
    </row>
    <row r="207" s="2" customFormat="1" ht="24.15" customHeight="1">
      <c r="A207" s="39"/>
      <c r="B207" s="40"/>
      <c r="C207" s="205" t="s">
        <v>308</v>
      </c>
      <c r="D207" s="205" t="s">
        <v>132</v>
      </c>
      <c r="E207" s="206" t="s">
        <v>354</v>
      </c>
      <c r="F207" s="207" t="s">
        <v>355</v>
      </c>
      <c r="G207" s="208" t="s">
        <v>151</v>
      </c>
      <c r="H207" s="209">
        <v>4.5199999999999996</v>
      </c>
      <c r="I207" s="210"/>
      <c r="J207" s="211">
        <f>ROUND(I207*H207,2)</f>
        <v>0</v>
      </c>
      <c r="K207" s="207" t="s">
        <v>136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137</v>
      </c>
      <c r="AT207" s="216" t="s">
        <v>132</v>
      </c>
      <c r="AU207" s="216" t="s">
        <v>82</v>
      </c>
      <c r="AY207" s="18" t="s">
        <v>130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137</v>
      </c>
      <c r="BM207" s="216" t="s">
        <v>1422</v>
      </c>
    </row>
    <row r="208" s="2" customFormat="1">
      <c r="A208" s="39"/>
      <c r="B208" s="40"/>
      <c r="C208" s="41"/>
      <c r="D208" s="218" t="s">
        <v>139</v>
      </c>
      <c r="E208" s="41"/>
      <c r="F208" s="219" t="s">
        <v>357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139</v>
      </c>
      <c r="AU208" s="18" t="s">
        <v>82</v>
      </c>
    </row>
    <row r="209" s="2" customFormat="1">
      <c r="A209" s="39"/>
      <c r="B209" s="40"/>
      <c r="C209" s="41"/>
      <c r="D209" s="225" t="s">
        <v>275</v>
      </c>
      <c r="E209" s="41"/>
      <c r="F209" s="266" t="s">
        <v>358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275</v>
      </c>
      <c r="AU209" s="18" t="s">
        <v>82</v>
      </c>
    </row>
    <row r="210" s="13" customFormat="1">
      <c r="A210" s="13"/>
      <c r="B210" s="223"/>
      <c r="C210" s="224"/>
      <c r="D210" s="225" t="s">
        <v>141</v>
      </c>
      <c r="E210" s="226" t="s">
        <v>19</v>
      </c>
      <c r="F210" s="227" t="s">
        <v>1423</v>
      </c>
      <c r="G210" s="224"/>
      <c r="H210" s="228">
        <v>4.5199999999999996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141</v>
      </c>
      <c r="AU210" s="234" t="s">
        <v>82</v>
      </c>
      <c r="AV210" s="13" t="s">
        <v>82</v>
      </c>
      <c r="AW210" s="13" t="s">
        <v>34</v>
      </c>
      <c r="AX210" s="13" t="s">
        <v>80</v>
      </c>
      <c r="AY210" s="234" t="s">
        <v>130</v>
      </c>
    </row>
    <row r="211" s="2" customFormat="1" ht="24.15" customHeight="1">
      <c r="A211" s="39"/>
      <c r="B211" s="40"/>
      <c r="C211" s="205" t="s">
        <v>313</v>
      </c>
      <c r="D211" s="205" t="s">
        <v>132</v>
      </c>
      <c r="E211" s="206" t="s">
        <v>361</v>
      </c>
      <c r="F211" s="207" t="s">
        <v>362</v>
      </c>
      <c r="G211" s="208" t="s">
        <v>151</v>
      </c>
      <c r="H211" s="209">
        <v>2.2599999999999998</v>
      </c>
      <c r="I211" s="210"/>
      <c r="J211" s="211">
        <f>ROUND(I211*H211,2)</f>
        <v>0</v>
      </c>
      <c r="K211" s="207" t="s">
        <v>136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137</v>
      </c>
      <c r="AT211" s="216" t="s">
        <v>132</v>
      </c>
      <c r="AU211" s="216" t="s">
        <v>82</v>
      </c>
      <c r="AY211" s="18" t="s">
        <v>130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137</v>
      </c>
      <c r="BM211" s="216" t="s">
        <v>1424</v>
      </c>
    </row>
    <row r="212" s="2" customFormat="1">
      <c r="A212" s="39"/>
      <c r="B212" s="40"/>
      <c r="C212" s="41"/>
      <c r="D212" s="218" t="s">
        <v>139</v>
      </c>
      <c r="E212" s="41"/>
      <c r="F212" s="219" t="s">
        <v>364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139</v>
      </c>
      <c r="AU212" s="18" t="s">
        <v>82</v>
      </c>
    </row>
    <row r="213" s="12" customFormat="1" ht="22.8" customHeight="1">
      <c r="A213" s="12"/>
      <c r="B213" s="189"/>
      <c r="C213" s="190"/>
      <c r="D213" s="191" t="s">
        <v>71</v>
      </c>
      <c r="E213" s="203" t="s">
        <v>365</v>
      </c>
      <c r="F213" s="203" t="s">
        <v>366</v>
      </c>
      <c r="G213" s="190"/>
      <c r="H213" s="190"/>
      <c r="I213" s="193"/>
      <c r="J213" s="204">
        <f>BK213</f>
        <v>0</v>
      </c>
      <c r="K213" s="190"/>
      <c r="L213" s="195"/>
      <c r="M213" s="196"/>
      <c r="N213" s="197"/>
      <c r="O213" s="197"/>
      <c r="P213" s="198">
        <f>SUM(P214:P215)</f>
        <v>0</v>
      </c>
      <c r="Q213" s="197"/>
      <c r="R213" s="198">
        <f>SUM(R214:R215)</f>
        <v>0</v>
      </c>
      <c r="S213" s="197"/>
      <c r="T213" s="199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80</v>
      </c>
      <c r="AT213" s="201" t="s">
        <v>71</v>
      </c>
      <c r="AU213" s="201" t="s">
        <v>80</v>
      </c>
      <c r="AY213" s="200" t="s">
        <v>130</v>
      </c>
      <c r="BK213" s="202">
        <f>SUM(BK214:BK215)</f>
        <v>0</v>
      </c>
    </row>
    <row r="214" s="2" customFormat="1" ht="33" customHeight="1">
      <c r="A214" s="39"/>
      <c r="B214" s="40"/>
      <c r="C214" s="205" t="s">
        <v>318</v>
      </c>
      <c r="D214" s="205" t="s">
        <v>132</v>
      </c>
      <c r="E214" s="206" t="s">
        <v>368</v>
      </c>
      <c r="F214" s="207" t="s">
        <v>369</v>
      </c>
      <c r="G214" s="208" t="s">
        <v>151</v>
      </c>
      <c r="H214" s="209">
        <v>16.710999999999999</v>
      </c>
      <c r="I214" s="210"/>
      <c r="J214" s="211">
        <f>ROUND(I214*H214,2)</f>
        <v>0</v>
      </c>
      <c r="K214" s="207" t="s">
        <v>136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137</v>
      </c>
      <c r="AT214" s="216" t="s">
        <v>132</v>
      </c>
      <c r="AU214" s="216" t="s">
        <v>82</v>
      </c>
      <c r="AY214" s="18" t="s">
        <v>130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137</v>
      </c>
      <c r="BM214" s="216" t="s">
        <v>1425</v>
      </c>
    </row>
    <row r="215" s="2" customFormat="1">
      <c r="A215" s="39"/>
      <c r="B215" s="40"/>
      <c r="C215" s="41"/>
      <c r="D215" s="218" t="s">
        <v>139</v>
      </c>
      <c r="E215" s="41"/>
      <c r="F215" s="219" t="s">
        <v>371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139</v>
      </c>
      <c r="AU215" s="18" t="s">
        <v>82</v>
      </c>
    </row>
    <row r="216" s="12" customFormat="1" ht="25.92" customHeight="1">
      <c r="A216" s="12"/>
      <c r="B216" s="189"/>
      <c r="C216" s="190"/>
      <c r="D216" s="191" t="s">
        <v>71</v>
      </c>
      <c r="E216" s="192" t="s">
        <v>372</v>
      </c>
      <c r="F216" s="192" t="s">
        <v>373</v>
      </c>
      <c r="G216" s="190"/>
      <c r="H216" s="190"/>
      <c r="I216" s="193"/>
      <c r="J216" s="194">
        <f>BK216</f>
        <v>0</v>
      </c>
      <c r="K216" s="190"/>
      <c r="L216" s="195"/>
      <c r="M216" s="196"/>
      <c r="N216" s="197"/>
      <c r="O216" s="197"/>
      <c r="P216" s="198">
        <f>P217+P277+P282+P290+P316+P324</f>
        <v>0</v>
      </c>
      <c r="Q216" s="197"/>
      <c r="R216" s="198">
        <f>R217+R277+R282+R290+R316+R324</f>
        <v>0.37145114498000004</v>
      </c>
      <c r="S216" s="197"/>
      <c r="T216" s="199">
        <f>T217+T277+T282+T290+T316+T324</f>
        <v>0.53575125000000001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82</v>
      </c>
      <c r="AT216" s="201" t="s">
        <v>71</v>
      </c>
      <c r="AU216" s="201" t="s">
        <v>72</v>
      </c>
      <c r="AY216" s="200" t="s">
        <v>130</v>
      </c>
      <c r="BK216" s="202">
        <f>BK217+BK277+BK282+BK290+BK316+BK324</f>
        <v>0</v>
      </c>
    </row>
    <row r="217" s="12" customFormat="1" ht="22.8" customHeight="1">
      <c r="A217" s="12"/>
      <c r="B217" s="189"/>
      <c r="C217" s="190"/>
      <c r="D217" s="191" t="s">
        <v>71</v>
      </c>
      <c r="E217" s="203" t="s">
        <v>1115</v>
      </c>
      <c r="F217" s="203" t="s">
        <v>1116</v>
      </c>
      <c r="G217" s="190"/>
      <c r="H217" s="190"/>
      <c r="I217" s="193"/>
      <c r="J217" s="204">
        <f>BK217</f>
        <v>0</v>
      </c>
      <c r="K217" s="190"/>
      <c r="L217" s="195"/>
      <c r="M217" s="196"/>
      <c r="N217" s="197"/>
      <c r="O217" s="197"/>
      <c r="P217" s="198">
        <f>SUM(P218:P276)</f>
        <v>0</v>
      </c>
      <c r="Q217" s="197"/>
      <c r="R217" s="198">
        <f>SUM(R218:R276)</f>
        <v>0.23784555351600001</v>
      </c>
      <c r="S217" s="197"/>
      <c r="T217" s="199">
        <f>SUM(T218:T276)</f>
        <v>0.42708599999999997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0" t="s">
        <v>82</v>
      </c>
      <c r="AT217" s="201" t="s">
        <v>71</v>
      </c>
      <c r="AU217" s="201" t="s">
        <v>80</v>
      </c>
      <c r="AY217" s="200" t="s">
        <v>130</v>
      </c>
      <c r="BK217" s="202">
        <f>SUM(BK218:BK276)</f>
        <v>0</v>
      </c>
    </row>
    <row r="218" s="2" customFormat="1" ht="21.75" customHeight="1">
      <c r="A218" s="39"/>
      <c r="B218" s="40"/>
      <c r="C218" s="205" t="s">
        <v>324</v>
      </c>
      <c r="D218" s="205" t="s">
        <v>132</v>
      </c>
      <c r="E218" s="206" t="s">
        <v>1121</v>
      </c>
      <c r="F218" s="207" t="s">
        <v>1122</v>
      </c>
      <c r="G218" s="208" t="s">
        <v>170</v>
      </c>
      <c r="H218" s="209">
        <v>38.826000000000001</v>
      </c>
      <c r="I218" s="210"/>
      <c r="J218" s="211">
        <f>ROUND(I218*H218,2)</f>
        <v>0</v>
      </c>
      <c r="K218" s="207" t="s">
        <v>136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0.010999999999999999</v>
      </c>
      <c r="T218" s="215">
        <f>S218*H218</f>
        <v>0.42708599999999997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230</v>
      </c>
      <c r="AT218" s="216" t="s">
        <v>132</v>
      </c>
      <c r="AU218" s="216" t="s">
        <v>82</v>
      </c>
      <c r="AY218" s="18" t="s">
        <v>130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230</v>
      </c>
      <c r="BM218" s="216" t="s">
        <v>1426</v>
      </c>
    </row>
    <row r="219" s="2" customFormat="1">
      <c r="A219" s="39"/>
      <c r="B219" s="40"/>
      <c r="C219" s="41"/>
      <c r="D219" s="218" t="s">
        <v>139</v>
      </c>
      <c r="E219" s="41"/>
      <c r="F219" s="219" t="s">
        <v>1124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139</v>
      </c>
      <c r="AU219" s="18" t="s">
        <v>82</v>
      </c>
    </row>
    <row r="220" s="13" customFormat="1">
      <c r="A220" s="13"/>
      <c r="B220" s="223"/>
      <c r="C220" s="224"/>
      <c r="D220" s="225" t="s">
        <v>141</v>
      </c>
      <c r="E220" s="226" t="s">
        <v>19</v>
      </c>
      <c r="F220" s="227" t="s">
        <v>1404</v>
      </c>
      <c r="G220" s="224"/>
      <c r="H220" s="228">
        <v>38.826000000000001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141</v>
      </c>
      <c r="AU220" s="234" t="s">
        <v>82</v>
      </c>
      <c r="AV220" s="13" t="s">
        <v>82</v>
      </c>
      <c r="AW220" s="13" t="s">
        <v>34</v>
      </c>
      <c r="AX220" s="13" t="s">
        <v>72</v>
      </c>
      <c r="AY220" s="234" t="s">
        <v>130</v>
      </c>
    </row>
    <row r="221" s="14" customFormat="1">
      <c r="A221" s="14"/>
      <c r="B221" s="235"/>
      <c r="C221" s="236"/>
      <c r="D221" s="225" t="s">
        <v>141</v>
      </c>
      <c r="E221" s="237" t="s">
        <v>19</v>
      </c>
      <c r="F221" s="238" t="s">
        <v>143</v>
      </c>
      <c r="G221" s="236"/>
      <c r="H221" s="239">
        <v>38.826000000000001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141</v>
      </c>
      <c r="AU221" s="245" t="s">
        <v>82</v>
      </c>
      <c r="AV221" s="14" t="s">
        <v>137</v>
      </c>
      <c r="AW221" s="14" t="s">
        <v>4</v>
      </c>
      <c r="AX221" s="14" t="s">
        <v>80</v>
      </c>
      <c r="AY221" s="245" t="s">
        <v>130</v>
      </c>
    </row>
    <row r="222" s="2" customFormat="1" ht="24.15" customHeight="1">
      <c r="A222" s="39"/>
      <c r="B222" s="40"/>
      <c r="C222" s="205" t="s">
        <v>330</v>
      </c>
      <c r="D222" s="205" t="s">
        <v>132</v>
      </c>
      <c r="E222" s="206" t="s">
        <v>1158</v>
      </c>
      <c r="F222" s="207" t="s">
        <v>1159</v>
      </c>
      <c r="G222" s="208" t="s">
        <v>170</v>
      </c>
      <c r="H222" s="209">
        <v>8.1639999999999997</v>
      </c>
      <c r="I222" s="210"/>
      <c r="J222" s="211">
        <f>ROUND(I222*H222,2)</f>
        <v>0</v>
      </c>
      <c r="K222" s="207" t="s">
        <v>136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230</v>
      </c>
      <c r="AT222" s="216" t="s">
        <v>132</v>
      </c>
      <c r="AU222" s="216" t="s">
        <v>82</v>
      </c>
      <c r="AY222" s="18" t="s">
        <v>130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230</v>
      </c>
      <c r="BM222" s="216" t="s">
        <v>1427</v>
      </c>
    </row>
    <row r="223" s="2" customFormat="1">
      <c r="A223" s="39"/>
      <c r="B223" s="40"/>
      <c r="C223" s="41"/>
      <c r="D223" s="218" t="s">
        <v>139</v>
      </c>
      <c r="E223" s="41"/>
      <c r="F223" s="219" t="s">
        <v>1161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139</v>
      </c>
      <c r="AU223" s="18" t="s">
        <v>82</v>
      </c>
    </row>
    <row r="224" s="15" customFormat="1">
      <c r="A224" s="15"/>
      <c r="B224" s="246"/>
      <c r="C224" s="247"/>
      <c r="D224" s="225" t="s">
        <v>141</v>
      </c>
      <c r="E224" s="248" t="s">
        <v>19</v>
      </c>
      <c r="F224" s="249" t="s">
        <v>1290</v>
      </c>
      <c r="G224" s="247"/>
      <c r="H224" s="248" t="s">
        <v>19</v>
      </c>
      <c r="I224" s="250"/>
      <c r="J224" s="247"/>
      <c r="K224" s="247"/>
      <c r="L224" s="251"/>
      <c r="M224" s="252"/>
      <c r="N224" s="253"/>
      <c r="O224" s="253"/>
      <c r="P224" s="253"/>
      <c r="Q224" s="253"/>
      <c r="R224" s="253"/>
      <c r="S224" s="253"/>
      <c r="T224" s="254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5" t="s">
        <v>141</v>
      </c>
      <c r="AU224" s="255" t="s">
        <v>82</v>
      </c>
      <c r="AV224" s="15" t="s">
        <v>80</v>
      </c>
      <c r="AW224" s="15" t="s">
        <v>34</v>
      </c>
      <c r="AX224" s="15" t="s">
        <v>72</v>
      </c>
      <c r="AY224" s="255" t="s">
        <v>130</v>
      </c>
    </row>
    <row r="225" s="13" customFormat="1">
      <c r="A225" s="13"/>
      <c r="B225" s="223"/>
      <c r="C225" s="224"/>
      <c r="D225" s="225" t="s">
        <v>141</v>
      </c>
      <c r="E225" s="226" t="s">
        <v>19</v>
      </c>
      <c r="F225" s="227" t="s">
        <v>1428</v>
      </c>
      <c r="G225" s="224"/>
      <c r="H225" s="228">
        <v>6.3659999999999997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141</v>
      </c>
      <c r="AU225" s="234" t="s">
        <v>82</v>
      </c>
      <c r="AV225" s="13" t="s">
        <v>82</v>
      </c>
      <c r="AW225" s="13" t="s">
        <v>34</v>
      </c>
      <c r="AX225" s="13" t="s">
        <v>72</v>
      </c>
      <c r="AY225" s="234" t="s">
        <v>130</v>
      </c>
    </row>
    <row r="226" s="15" customFormat="1">
      <c r="A226" s="15"/>
      <c r="B226" s="246"/>
      <c r="C226" s="247"/>
      <c r="D226" s="225" t="s">
        <v>141</v>
      </c>
      <c r="E226" s="248" t="s">
        <v>19</v>
      </c>
      <c r="F226" s="249" t="s">
        <v>1429</v>
      </c>
      <c r="G226" s="247"/>
      <c r="H226" s="248" t="s">
        <v>19</v>
      </c>
      <c r="I226" s="250"/>
      <c r="J226" s="247"/>
      <c r="K226" s="247"/>
      <c r="L226" s="251"/>
      <c r="M226" s="252"/>
      <c r="N226" s="253"/>
      <c r="O226" s="253"/>
      <c r="P226" s="253"/>
      <c r="Q226" s="253"/>
      <c r="R226" s="253"/>
      <c r="S226" s="253"/>
      <c r="T226" s="25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5" t="s">
        <v>141</v>
      </c>
      <c r="AU226" s="255" t="s">
        <v>82</v>
      </c>
      <c r="AV226" s="15" t="s">
        <v>80</v>
      </c>
      <c r="AW226" s="15" t="s">
        <v>34</v>
      </c>
      <c r="AX226" s="15" t="s">
        <v>72</v>
      </c>
      <c r="AY226" s="255" t="s">
        <v>130</v>
      </c>
    </row>
    <row r="227" s="13" customFormat="1">
      <c r="A227" s="13"/>
      <c r="B227" s="223"/>
      <c r="C227" s="224"/>
      <c r="D227" s="225" t="s">
        <v>141</v>
      </c>
      <c r="E227" s="226" t="s">
        <v>19</v>
      </c>
      <c r="F227" s="227" t="s">
        <v>1430</v>
      </c>
      <c r="G227" s="224"/>
      <c r="H227" s="228">
        <v>1.798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141</v>
      </c>
      <c r="AU227" s="234" t="s">
        <v>82</v>
      </c>
      <c r="AV227" s="13" t="s">
        <v>82</v>
      </c>
      <c r="AW227" s="13" t="s">
        <v>34</v>
      </c>
      <c r="AX227" s="13" t="s">
        <v>72</v>
      </c>
      <c r="AY227" s="234" t="s">
        <v>130</v>
      </c>
    </row>
    <row r="228" s="14" customFormat="1">
      <c r="A228" s="14"/>
      <c r="B228" s="235"/>
      <c r="C228" s="236"/>
      <c r="D228" s="225" t="s">
        <v>141</v>
      </c>
      <c r="E228" s="237" t="s">
        <v>19</v>
      </c>
      <c r="F228" s="238" t="s">
        <v>143</v>
      </c>
      <c r="G228" s="236"/>
      <c r="H228" s="239">
        <v>8.1639999999999997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141</v>
      </c>
      <c r="AU228" s="245" t="s">
        <v>82</v>
      </c>
      <c r="AV228" s="14" t="s">
        <v>137</v>
      </c>
      <c r="AW228" s="14" t="s">
        <v>4</v>
      </c>
      <c r="AX228" s="14" t="s">
        <v>80</v>
      </c>
      <c r="AY228" s="245" t="s">
        <v>130</v>
      </c>
    </row>
    <row r="229" s="2" customFormat="1" ht="37.8" customHeight="1">
      <c r="A229" s="39"/>
      <c r="B229" s="40"/>
      <c r="C229" s="205" t="s">
        <v>335</v>
      </c>
      <c r="D229" s="205" t="s">
        <v>132</v>
      </c>
      <c r="E229" s="206" t="s">
        <v>1185</v>
      </c>
      <c r="F229" s="207" t="s">
        <v>1186</v>
      </c>
      <c r="G229" s="208" t="s">
        <v>338</v>
      </c>
      <c r="H229" s="209">
        <v>2</v>
      </c>
      <c r="I229" s="210"/>
      <c r="J229" s="211">
        <f>ROUND(I229*H229,2)</f>
        <v>0</v>
      </c>
      <c r="K229" s="207" t="s">
        <v>136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230</v>
      </c>
      <c r="AT229" s="216" t="s">
        <v>132</v>
      </c>
      <c r="AU229" s="216" t="s">
        <v>82</v>
      </c>
      <c r="AY229" s="18" t="s">
        <v>130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230</v>
      </c>
      <c r="BM229" s="216" t="s">
        <v>1431</v>
      </c>
    </row>
    <row r="230" s="2" customFormat="1">
      <c r="A230" s="39"/>
      <c r="B230" s="40"/>
      <c r="C230" s="41"/>
      <c r="D230" s="218" t="s">
        <v>139</v>
      </c>
      <c r="E230" s="41"/>
      <c r="F230" s="219" t="s">
        <v>1188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139</v>
      </c>
      <c r="AU230" s="18" t="s">
        <v>82</v>
      </c>
    </row>
    <row r="231" s="2" customFormat="1" ht="16.5" customHeight="1">
      <c r="A231" s="39"/>
      <c r="B231" s="40"/>
      <c r="C231" s="256" t="s">
        <v>343</v>
      </c>
      <c r="D231" s="256" t="s">
        <v>218</v>
      </c>
      <c r="E231" s="257" t="s">
        <v>1192</v>
      </c>
      <c r="F231" s="258" t="s">
        <v>1193</v>
      </c>
      <c r="G231" s="259" t="s">
        <v>338</v>
      </c>
      <c r="H231" s="260">
        <v>2</v>
      </c>
      <c r="I231" s="261"/>
      <c r="J231" s="262">
        <f>ROUND(I231*H231,2)</f>
        <v>0</v>
      </c>
      <c r="K231" s="258" t="s">
        <v>136</v>
      </c>
      <c r="L231" s="263"/>
      <c r="M231" s="264" t="s">
        <v>19</v>
      </c>
      <c r="N231" s="265" t="s">
        <v>43</v>
      </c>
      <c r="O231" s="85"/>
      <c r="P231" s="214">
        <f>O231*H231</f>
        <v>0</v>
      </c>
      <c r="Q231" s="214">
        <v>0.00020000000000000001</v>
      </c>
      <c r="R231" s="214">
        <f>Q231*H231</f>
        <v>0.00040000000000000002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324</v>
      </c>
      <c r="AT231" s="216" t="s">
        <v>218</v>
      </c>
      <c r="AU231" s="216" t="s">
        <v>82</v>
      </c>
      <c r="AY231" s="18" t="s">
        <v>130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230</v>
      </c>
      <c r="BM231" s="216" t="s">
        <v>1432</v>
      </c>
    </row>
    <row r="232" s="2" customFormat="1" ht="24.15" customHeight="1">
      <c r="A232" s="39"/>
      <c r="B232" s="40"/>
      <c r="C232" s="205" t="s">
        <v>348</v>
      </c>
      <c r="D232" s="205" t="s">
        <v>132</v>
      </c>
      <c r="E232" s="206" t="s">
        <v>1200</v>
      </c>
      <c r="F232" s="207" t="s">
        <v>1201</v>
      </c>
      <c r="G232" s="208" t="s">
        <v>213</v>
      </c>
      <c r="H232" s="209">
        <v>17.989999999999998</v>
      </c>
      <c r="I232" s="210"/>
      <c r="J232" s="211">
        <f>ROUND(I232*H232,2)</f>
        <v>0</v>
      </c>
      <c r="K232" s="207" t="s">
        <v>136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0.00060479999999999996</v>
      </c>
      <c r="R232" s="214">
        <f>Q232*H232</f>
        <v>0.010880351999999998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230</v>
      </c>
      <c r="AT232" s="216" t="s">
        <v>132</v>
      </c>
      <c r="AU232" s="216" t="s">
        <v>82</v>
      </c>
      <c r="AY232" s="18" t="s">
        <v>130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230</v>
      </c>
      <c r="BM232" s="216" t="s">
        <v>1433</v>
      </c>
    </row>
    <row r="233" s="2" customFormat="1">
      <c r="A233" s="39"/>
      <c r="B233" s="40"/>
      <c r="C233" s="41"/>
      <c r="D233" s="218" t="s">
        <v>139</v>
      </c>
      <c r="E233" s="41"/>
      <c r="F233" s="219" t="s">
        <v>1203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139</v>
      </c>
      <c r="AU233" s="18" t="s">
        <v>82</v>
      </c>
    </row>
    <row r="234" s="15" customFormat="1">
      <c r="A234" s="15"/>
      <c r="B234" s="246"/>
      <c r="C234" s="247"/>
      <c r="D234" s="225" t="s">
        <v>141</v>
      </c>
      <c r="E234" s="248" t="s">
        <v>19</v>
      </c>
      <c r="F234" s="249" t="s">
        <v>1381</v>
      </c>
      <c r="G234" s="247"/>
      <c r="H234" s="248" t="s">
        <v>19</v>
      </c>
      <c r="I234" s="250"/>
      <c r="J234" s="247"/>
      <c r="K234" s="247"/>
      <c r="L234" s="251"/>
      <c r="M234" s="252"/>
      <c r="N234" s="253"/>
      <c r="O234" s="253"/>
      <c r="P234" s="253"/>
      <c r="Q234" s="253"/>
      <c r="R234" s="253"/>
      <c r="S234" s="253"/>
      <c r="T234" s="25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5" t="s">
        <v>141</v>
      </c>
      <c r="AU234" s="255" t="s">
        <v>82</v>
      </c>
      <c r="AV234" s="15" t="s">
        <v>80</v>
      </c>
      <c r="AW234" s="15" t="s">
        <v>34</v>
      </c>
      <c r="AX234" s="15" t="s">
        <v>72</v>
      </c>
      <c r="AY234" s="255" t="s">
        <v>130</v>
      </c>
    </row>
    <row r="235" s="13" customFormat="1">
      <c r="A235" s="13"/>
      <c r="B235" s="223"/>
      <c r="C235" s="224"/>
      <c r="D235" s="225" t="s">
        <v>141</v>
      </c>
      <c r="E235" s="226" t="s">
        <v>19</v>
      </c>
      <c r="F235" s="227" t="s">
        <v>1434</v>
      </c>
      <c r="G235" s="224"/>
      <c r="H235" s="228">
        <v>17.989999999999998</v>
      </c>
      <c r="I235" s="229"/>
      <c r="J235" s="224"/>
      <c r="K235" s="224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141</v>
      </c>
      <c r="AU235" s="234" t="s">
        <v>82</v>
      </c>
      <c r="AV235" s="13" t="s">
        <v>82</v>
      </c>
      <c r="AW235" s="13" t="s">
        <v>34</v>
      </c>
      <c r="AX235" s="13" t="s">
        <v>72</v>
      </c>
      <c r="AY235" s="234" t="s">
        <v>130</v>
      </c>
    </row>
    <row r="236" s="14" customFormat="1">
      <c r="A236" s="14"/>
      <c r="B236" s="235"/>
      <c r="C236" s="236"/>
      <c r="D236" s="225" t="s">
        <v>141</v>
      </c>
      <c r="E236" s="237" t="s">
        <v>19</v>
      </c>
      <c r="F236" s="238" t="s">
        <v>143</v>
      </c>
      <c r="G236" s="236"/>
      <c r="H236" s="239">
        <v>17.989999999999998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141</v>
      </c>
      <c r="AU236" s="245" t="s">
        <v>82</v>
      </c>
      <c r="AV236" s="14" t="s">
        <v>137</v>
      </c>
      <c r="AW236" s="14" t="s">
        <v>4</v>
      </c>
      <c r="AX236" s="14" t="s">
        <v>80</v>
      </c>
      <c r="AY236" s="245" t="s">
        <v>130</v>
      </c>
    </row>
    <row r="237" s="2" customFormat="1" ht="24.15" customHeight="1">
      <c r="A237" s="39"/>
      <c r="B237" s="40"/>
      <c r="C237" s="205" t="s">
        <v>353</v>
      </c>
      <c r="D237" s="205" t="s">
        <v>132</v>
      </c>
      <c r="E237" s="206" t="s">
        <v>1204</v>
      </c>
      <c r="F237" s="207" t="s">
        <v>1205</v>
      </c>
      <c r="G237" s="208" t="s">
        <v>213</v>
      </c>
      <c r="H237" s="209">
        <v>17.989999999999998</v>
      </c>
      <c r="I237" s="210"/>
      <c r="J237" s="211">
        <f>ROUND(I237*H237,2)</f>
        <v>0</v>
      </c>
      <c r="K237" s="207" t="s">
        <v>136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0.00060479999999999996</v>
      </c>
      <c r="R237" s="214">
        <f>Q237*H237</f>
        <v>0.010880351999999998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230</v>
      </c>
      <c r="AT237" s="216" t="s">
        <v>132</v>
      </c>
      <c r="AU237" s="216" t="s">
        <v>82</v>
      </c>
      <c r="AY237" s="18" t="s">
        <v>130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230</v>
      </c>
      <c r="BM237" s="216" t="s">
        <v>1435</v>
      </c>
    </row>
    <row r="238" s="2" customFormat="1">
      <c r="A238" s="39"/>
      <c r="B238" s="40"/>
      <c r="C238" s="41"/>
      <c r="D238" s="218" t="s">
        <v>139</v>
      </c>
      <c r="E238" s="41"/>
      <c r="F238" s="219" t="s">
        <v>1207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139</v>
      </c>
      <c r="AU238" s="18" t="s">
        <v>82</v>
      </c>
    </row>
    <row r="239" s="15" customFormat="1">
      <c r="A239" s="15"/>
      <c r="B239" s="246"/>
      <c r="C239" s="247"/>
      <c r="D239" s="225" t="s">
        <v>141</v>
      </c>
      <c r="E239" s="248" t="s">
        <v>19</v>
      </c>
      <c r="F239" s="249" t="s">
        <v>1381</v>
      </c>
      <c r="G239" s="247"/>
      <c r="H239" s="248" t="s">
        <v>19</v>
      </c>
      <c r="I239" s="250"/>
      <c r="J239" s="247"/>
      <c r="K239" s="247"/>
      <c r="L239" s="251"/>
      <c r="M239" s="252"/>
      <c r="N239" s="253"/>
      <c r="O239" s="253"/>
      <c r="P239" s="253"/>
      <c r="Q239" s="253"/>
      <c r="R239" s="253"/>
      <c r="S239" s="253"/>
      <c r="T239" s="25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5" t="s">
        <v>141</v>
      </c>
      <c r="AU239" s="255" t="s">
        <v>82</v>
      </c>
      <c r="AV239" s="15" t="s">
        <v>80</v>
      </c>
      <c r="AW239" s="15" t="s">
        <v>34</v>
      </c>
      <c r="AX239" s="15" t="s">
        <v>72</v>
      </c>
      <c r="AY239" s="255" t="s">
        <v>130</v>
      </c>
    </row>
    <row r="240" s="13" customFormat="1">
      <c r="A240" s="13"/>
      <c r="B240" s="223"/>
      <c r="C240" s="224"/>
      <c r="D240" s="225" t="s">
        <v>141</v>
      </c>
      <c r="E240" s="226" t="s">
        <v>19</v>
      </c>
      <c r="F240" s="227" t="s">
        <v>1434</v>
      </c>
      <c r="G240" s="224"/>
      <c r="H240" s="228">
        <v>17.989999999999998</v>
      </c>
      <c r="I240" s="229"/>
      <c r="J240" s="224"/>
      <c r="K240" s="224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141</v>
      </c>
      <c r="AU240" s="234" t="s">
        <v>82</v>
      </c>
      <c r="AV240" s="13" t="s">
        <v>82</v>
      </c>
      <c r="AW240" s="13" t="s">
        <v>34</v>
      </c>
      <c r="AX240" s="13" t="s">
        <v>72</v>
      </c>
      <c r="AY240" s="234" t="s">
        <v>130</v>
      </c>
    </row>
    <row r="241" s="14" customFormat="1">
      <c r="A241" s="14"/>
      <c r="B241" s="235"/>
      <c r="C241" s="236"/>
      <c r="D241" s="225" t="s">
        <v>141</v>
      </c>
      <c r="E241" s="237" t="s">
        <v>19</v>
      </c>
      <c r="F241" s="238" t="s">
        <v>143</v>
      </c>
      <c r="G241" s="236"/>
      <c r="H241" s="239">
        <v>17.989999999999998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141</v>
      </c>
      <c r="AU241" s="245" t="s">
        <v>82</v>
      </c>
      <c r="AV241" s="14" t="s">
        <v>137</v>
      </c>
      <c r="AW241" s="14" t="s">
        <v>4</v>
      </c>
      <c r="AX241" s="14" t="s">
        <v>80</v>
      </c>
      <c r="AY241" s="245" t="s">
        <v>130</v>
      </c>
    </row>
    <row r="242" s="2" customFormat="1" ht="21.75" customHeight="1">
      <c r="A242" s="39"/>
      <c r="B242" s="40"/>
      <c r="C242" s="205" t="s">
        <v>360</v>
      </c>
      <c r="D242" s="205" t="s">
        <v>132</v>
      </c>
      <c r="E242" s="206" t="s">
        <v>1213</v>
      </c>
      <c r="F242" s="207" t="s">
        <v>1214</v>
      </c>
      <c r="G242" s="208" t="s">
        <v>213</v>
      </c>
      <c r="H242" s="209">
        <v>7.1900000000000004</v>
      </c>
      <c r="I242" s="210"/>
      <c r="J242" s="211">
        <f>ROUND(I242*H242,2)</f>
        <v>0</v>
      </c>
      <c r="K242" s="207" t="s">
        <v>136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0.0015012000000000001</v>
      </c>
      <c r="R242" s="214">
        <f>Q242*H242</f>
        <v>0.010793628000000001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230</v>
      </c>
      <c r="AT242" s="216" t="s">
        <v>132</v>
      </c>
      <c r="AU242" s="216" t="s">
        <v>82</v>
      </c>
      <c r="AY242" s="18" t="s">
        <v>130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230</v>
      </c>
      <c r="BM242" s="216" t="s">
        <v>1436</v>
      </c>
    </row>
    <row r="243" s="2" customFormat="1">
      <c r="A243" s="39"/>
      <c r="B243" s="40"/>
      <c r="C243" s="41"/>
      <c r="D243" s="218" t="s">
        <v>139</v>
      </c>
      <c r="E243" s="41"/>
      <c r="F243" s="219" t="s">
        <v>1216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139</v>
      </c>
      <c r="AU243" s="18" t="s">
        <v>82</v>
      </c>
    </row>
    <row r="244" s="2" customFormat="1" ht="33" customHeight="1">
      <c r="A244" s="39"/>
      <c r="B244" s="40"/>
      <c r="C244" s="205" t="s">
        <v>367</v>
      </c>
      <c r="D244" s="205" t="s">
        <v>132</v>
      </c>
      <c r="E244" s="206" t="s">
        <v>1437</v>
      </c>
      <c r="F244" s="207" t="s">
        <v>1438</v>
      </c>
      <c r="G244" s="208" t="s">
        <v>170</v>
      </c>
      <c r="H244" s="209">
        <v>38.826000000000001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0.00014999999999999999</v>
      </c>
      <c r="R244" s="214">
        <f>Q244*H244</f>
        <v>0.0058238999999999999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230</v>
      </c>
      <c r="AT244" s="216" t="s">
        <v>132</v>
      </c>
      <c r="AU244" s="216" t="s">
        <v>82</v>
      </c>
      <c r="AY244" s="18" t="s">
        <v>130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230</v>
      </c>
      <c r="BM244" s="216" t="s">
        <v>1439</v>
      </c>
    </row>
    <row r="245" s="13" customFormat="1">
      <c r="A245" s="13"/>
      <c r="B245" s="223"/>
      <c r="C245" s="224"/>
      <c r="D245" s="225" t="s">
        <v>141</v>
      </c>
      <c r="E245" s="226" t="s">
        <v>19</v>
      </c>
      <c r="F245" s="227" t="s">
        <v>1404</v>
      </c>
      <c r="G245" s="224"/>
      <c r="H245" s="228">
        <v>38.826000000000001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141</v>
      </c>
      <c r="AU245" s="234" t="s">
        <v>82</v>
      </c>
      <c r="AV245" s="13" t="s">
        <v>82</v>
      </c>
      <c r="AW245" s="13" t="s">
        <v>34</v>
      </c>
      <c r="AX245" s="13" t="s">
        <v>72</v>
      </c>
      <c r="AY245" s="234" t="s">
        <v>130</v>
      </c>
    </row>
    <row r="246" s="14" customFormat="1">
      <c r="A246" s="14"/>
      <c r="B246" s="235"/>
      <c r="C246" s="236"/>
      <c r="D246" s="225" t="s">
        <v>141</v>
      </c>
      <c r="E246" s="237" t="s">
        <v>19</v>
      </c>
      <c r="F246" s="238" t="s">
        <v>143</v>
      </c>
      <c r="G246" s="236"/>
      <c r="H246" s="239">
        <v>38.826000000000001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141</v>
      </c>
      <c r="AU246" s="245" t="s">
        <v>82</v>
      </c>
      <c r="AV246" s="14" t="s">
        <v>137</v>
      </c>
      <c r="AW246" s="14" t="s">
        <v>4</v>
      </c>
      <c r="AX246" s="14" t="s">
        <v>80</v>
      </c>
      <c r="AY246" s="245" t="s">
        <v>130</v>
      </c>
    </row>
    <row r="247" s="2" customFormat="1" ht="24.15" customHeight="1">
      <c r="A247" s="39"/>
      <c r="B247" s="40"/>
      <c r="C247" s="205" t="s">
        <v>376</v>
      </c>
      <c r="D247" s="205" t="s">
        <v>132</v>
      </c>
      <c r="E247" s="206" t="s">
        <v>1153</v>
      </c>
      <c r="F247" s="207" t="s">
        <v>1154</v>
      </c>
      <c r="G247" s="208" t="s">
        <v>170</v>
      </c>
      <c r="H247" s="209">
        <v>14.932</v>
      </c>
      <c r="I247" s="210"/>
      <c r="J247" s="211">
        <f>ROUND(I247*H247,2)</f>
        <v>0</v>
      </c>
      <c r="K247" s="207" t="s">
        <v>136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3.3087999999999999E-05</v>
      </c>
      <c r="R247" s="214">
        <f>Q247*H247</f>
        <v>0.00049407001600000004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230</v>
      </c>
      <c r="AT247" s="216" t="s">
        <v>132</v>
      </c>
      <c r="AU247" s="216" t="s">
        <v>82</v>
      </c>
      <c r="AY247" s="18" t="s">
        <v>130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230</v>
      </c>
      <c r="BM247" s="216" t="s">
        <v>1440</v>
      </c>
    </row>
    <row r="248" s="2" customFormat="1">
      <c r="A248" s="39"/>
      <c r="B248" s="40"/>
      <c r="C248" s="41"/>
      <c r="D248" s="218" t="s">
        <v>139</v>
      </c>
      <c r="E248" s="41"/>
      <c r="F248" s="219" t="s">
        <v>1156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139</v>
      </c>
      <c r="AU248" s="18" t="s">
        <v>82</v>
      </c>
    </row>
    <row r="249" s="15" customFormat="1">
      <c r="A249" s="15"/>
      <c r="B249" s="246"/>
      <c r="C249" s="247"/>
      <c r="D249" s="225" t="s">
        <v>141</v>
      </c>
      <c r="E249" s="248" t="s">
        <v>19</v>
      </c>
      <c r="F249" s="249" t="s">
        <v>1441</v>
      </c>
      <c r="G249" s="247"/>
      <c r="H249" s="248" t="s">
        <v>19</v>
      </c>
      <c r="I249" s="250"/>
      <c r="J249" s="247"/>
      <c r="K249" s="247"/>
      <c r="L249" s="251"/>
      <c r="M249" s="252"/>
      <c r="N249" s="253"/>
      <c r="O249" s="253"/>
      <c r="P249" s="253"/>
      <c r="Q249" s="253"/>
      <c r="R249" s="253"/>
      <c r="S249" s="253"/>
      <c r="T249" s="25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5" t="s">
        <v>141</v>
      </c>
      <c r="AU249" s="255" t="s">
        <v>82</v>
      </c>
      <c r="AV249" s="15" t="s">
        <v>80</v>
      </c>
      <c r="AW249" s="15" t="s">
        <v>34</v>
      </c>
      <c r="AX249" s="15" t="s">
        <v>72</v>
      </c>
      <c r="AY249" s="255" t="s">
        <v>130</v>
      </c>
    </row>
    <row r="250" s="13" customFormat="1">
      <c r="A250" s="13"/>
      <c r="B250" s="223"/>
      <c r="C250" s="224"/>
      <c r="D250" s="225" t="s">
        <v>141</v>
      </c>
      <c r="E250" s="226" t="s">
        <v>19</v>
      </c>
      <c r="F250" s="227" t="s">
        <v>1442</v>
      </c>
      <c r="G250" s="224"/>
      <c r="H250" s="228">
        <v>14.932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141</v>
      </c>
      <c r="AU250" s="234" t="s">
        <v>82</v>
      </c>
      <c r="AV250" s="13" t="s">
        <v>82</v>
      </c>
      <c r="AW250" s="13" t="s">
        <v>34</v>
      </c>
      <c r="AX250" s="13" t="s">
        <v>72</v>
      </c>
      <c r="AY250" s="234" t="s">
        <v>130</v>
      </c>
    </row>
    <row r="251" s="14" customFormat="1">
      <c r="A251" s="14"/>
      <c r="B251" s="235"/>
      <c r="C251" s="236"/>
      <c r="D251" s="225" t="s">
        <v>141</v>
      </c>
      <c r="E251" s="237" t="s">
        <v>19</v>
      </c>
      <c r="F251" s="238" t="s">
        <v>143</v>
      </c>
      <c r="G251" s="236"/>
      <c r="H251" s="239">
        <v>14.932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141</v>
      </c>
      <c r="AU251" s="245" t="s">
        <v>82</v>
      </c>
      <c r="AV251" s="14" t="s">
        <v>137</v>
      </c>
      <c r="AW251" s="14" t="s">
        <v>4</v>
      </c>
      <c r="AX251" s="14" t="s">
        <v>80</v>
      </c>
      <c r="AY251" s="245" t="s">
        <v>130</v>
      </c>
    </row>
    <row r="252" s="2" customFormat="1" ht="16.5" customHeight="1">
      <c r="A252" s="39"/>
      <c r="B252" s="40"/>
      <c r="C252" s="205" t="s">
        <v>382</v>
      </c>
      <c r="D252" s="205" t="s">
        <v>132</v>
      </c>
      <c r="E252" s="206" t="s">
        <v>1167</v>
      </c>
      <c r="F252" s="207" t="s">
        <v>1168</v>
      </c>
      <c r="G252" s="208" t="s">
        <v>213</v>
      </c>
      <c r="H252" s="209">
        <v>7.7649999999999997</v>
      </c>
      <c r="I252" s="210"/>
      <c r="J252" s="211">
        <f>ROUND(I252*H252,2)</f>
        <v>0</v>
      </c>
      <c r="K252" s="207" t="s">
        <v>136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0.00037510000000000001</v>
      </c>
      <c r="R252" s="214">
        <f>Q252*H252</f>
        <v>0.0029126514999999998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230</v>
      </c>
      <c r="AT252" s="216" t="s">
        <v>132</v>
      </c>
      <c r="AU252" s="216" t="s">
        <v>82</v>
      </c>
      <c r="AY252" s="18" t="s">
        <v>130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230</v>
      </c>
      <c r="BM252" s="216" t="s">
        <v>1443</v>
      </c>
    </row>
    <row r="253" s="2" customFormat="1">
      <c r="A253" s="39"/>
      <c r="B253" s="40"/>
      <c r="C253" s="41"/>
      <c r="D253" s="218" t="s">
        <v>139</v>
      </c>
      <c r="E253" s="41"/>
      <c r="F253" s="219" t="s">
        <v>1170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139</v>
      </c>
      <c r="AU253" s="18" t="s">
        <v>82</v>
      </c>
    </row>
    <row r="254" s="15" customFormat="1">
      <c r="A254" s="15"/>
      <c r="B254" s="246"/>
      <c r="C254" s="247"/>
      <c r="D254" s="225" t="s">
        <v>141</v>
      </c>
      <c r="E254" s="248" t="s">
        <v>19</v>
      </c>
      <c r="F254" s="249" t="s">
        <v>1444</v>
      </c>
      <c r="G254" s="247"/>
      <c r="H254" s="248" t="s">
        <v>19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5" t="s">
        <v>141</v>
      </c>
      <c r="AU254" s="255" t="s">
        <v>82</v>
      </c>
      <c r="AV254" s="15" t="s">
        <v>80</v>
      </c>
      <c r="AW254" s="15" t="s">
        <v>34</v>
      </c>
      <c r="AX254" s="15" t="s">
        <v>72</v>
      </c>
      <c r="AY254" s="255" t="s">
        <v>130</v>
      </c>
    </row>
    <row r="255" s="13" customFormat="1">
      <c r="A255" s="13"/>
      <c r="B255" s="223"/>
      <c r="C255" s="224"/>
      <c r="D255" s="225" t="s">
        <v>141</v>
      </c>
      <c r="E255" s="226" t="s">
        <v>19</v>
      </c>
      <c r="F255" s="227" t="s">
        <v>1445</v>
      </c>
      <c r="G255" s="224"/>
      <c r="H255" s="228">
        <v>7.7649999999999997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141</v>
      </c>
      <c r="AU255" s="234" t="s">
        <v>82</v>
      </c>
      <c r="AV255" s="13" t="s">
        <v>82</v>
      </c>
      <c r="AW255" s="13" t="s">
        <v>34</v>
      </c>
      <c r="AX255" s="13" t="s">
        <v>72</v>
      </c>
      <c r="AY255" s="234" t="s">
        <v>130</v>
      </c>
    </row>
    <row r="256" s="14" customFormat="1">
      <c r="A256" s="14"/>
      <c r="B256" s="235"/>
      <c r="C256" s="236"/>
      <c r="D256" s="225" t="s">
        <v>141</v>
      </c>
      <c r="E256" s="237" t="s">
        <v>19</v>
      </c>
      <c r="F256" s="238" t="s">
        <v>143</v>
      </c>
      <c r="G256" s="236"/>
      <c r="H256" s="239">
        <v>7.7649999999999997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141</v>
      </c>
      <c r="AU256" s="245" t="s">
        <v>82</v>
      </c>
      <c r="AV256" s="14" t="s">
        <v>137</v>
      </c>
      <c r="AW256" s="14" t="s">
        <v>4</v>
      </c>
      <c r="AX256" s="14" t="s">
        <v>80</v>
      </c>
      <c r="AY256" s="245" t="s">
        <v>130</v>
      </c>
    </row>
    <row r="257" s="2" customFormat="1" ht="16.5" customHeight="1">
      <c r="A257" s="39"/>
      <c r="B257" s="40"/>
      <c r="C257" s="256" t="s">
        <v>387</v>
      </c>
      <c r="D257" s="256" t="s">
        <v>218</v>
      </c>
      <c r="E257" s="257" t="s">
        <v>1172</v>
      </c>
      <c r="F257" s="258" t="s">
        <v>1173</v>
      </c>
      <c r="G257" s="259" t="s">
        <v>170</v>
      </c>
      <c r="H257" s="260">
        <v>79.787999999999997</v>
      </c>
      <c r="I257" s="261"/>
      <c r="J257" s="262">
        <f>ROUND(I257*H257,2)</f>
        <v>0</v>
      </c>
      <c r="K257" s="258" t="s">
        <v>136</v>
      </c>
      <c r="L257" s="263"/>
      <c r="M257" s="264" t="s">
        <v>19</v>
      </c>
      <c r="N257" s="265" t="s">
        <v>43</v>
      </c>
      <c r="O257" s="85"/>
      <c r="P257" s="214">
        <f>O257*H257</f>
        <v>0</v>
      </c>
      <c r="Q257" s="214">
        <v>0.0022000000000000001</v>
      </c>
      <c r="R257" s="214">
        <f>Q257*H257</f>
        <v>0.17553360000000001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324</v>
      </c>
      <c r="AT257" s="216" t="s">
        <v>218</v>
      </c>
      <c r="AU257" s="216" t="s">
        <v>82</v>
      </c>
      <c r="AY257" s="18" t="s">
        <v>130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230</v>
      </c>
      <c r="BM257" s="216" t="s">
        <v>1446</v>
      </c>
    </row>
    <row r="258" s="13" customFormat="1">
      <c r="A258" s="13"/>
      <c r="B258" s="223"/>
      <c r="C258" s="224"/>
      <c r="D258" s="225" t="s">
        <v>141</v>
      </c>
      <c r="E258" s="226" t="s">
        <v>19</v>
      </c>
      <c r="F258" s="227" t="s">
        <v>1404</v>
      </c>
      <c r="G258" s="224"/>
      <c r="H258" s="228">
        <v>38.826000000000001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141</v>
      </c>
      <c r="AU258" s="234" t="s">
        <v>82</v>
      </c>
      <c r="AV258" s="13" t="s">
        <v>82</v>
      </c>
      <c r="AW258" s="13" t="s">
        <v>34</v>
      </c>
      <c r="AX258" s="13" t="s">
        <v>72</v>
      </c>
      <c r="AY258" s="234" t="s">
        <v>130</v>
      </c>
    </row>
    <row r="259" s="15" customFormat="1">
      <c r="A259" s="15"/>
      <c r="B259" s="246"/>
      <c r="C259" s="247"/>
      <c r="D259" s="225" t="s">
        <v>141</v>
      </c>
      <c r="E259" s="248" t="s">
        <v>19</v>
      </c>
      <c r="F259" s="249" t="s">
        <v>1441</v>
      </c>
      <c r="G259" s="247"/>
      <c r="H259" s="248" t="s">
        <v>19</v>
      </c>
      <c r="I259" s="250"/>
      <c r="J259" s="247"/>
      <c r="K259" s="247"/>
      <c r="L259" s="251"/>
      <c r="M259" s="252"/>
      <c r="N259" s="253"/>
      <c r="O259" s="253"/>
      <c r="P259" s="253"/>
      <c r="Q259" s="253"/>
      <c r="R259" s="253"/>
      <c r="S259" s="253"/>
      <c r="T259" s="25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5" t="s">
        <v>141</v>
      </c>
      <c r="AU259" s="255" t="s">
        <v>82</v>
      </c>
      <c r="AV259" s="15" t="s">
        <v>80</v>
      </c>
      <c r="AW259" s="15" t="s">
        <v>34</v>
      </c>
      <c r="AX259" s="15" t="s">
        <v>72</v>
      </c>
      <c r="AY259" s="255" t="s">
        <v>130</v>
      </c>
    </row>
    <row r="260" s="13" customFormat="1">
      <c r="A260" s="13"/>
      <c r="B260" s="223"/>
      <c r="C260" s="224"/>
      <c r="D260" s="225" t="s">
        <v>141</v>
      </c>
      <c r="E260" s="226" t="s">
        <v>19</v>
      </c>
      <c r="F260" s="227" t="s">
        <v>1442</v>
      </c>
      <c r="G260" s="224"/>
      <c r="H260" s="228">
        <v>14.932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141</v>
      </c>
      <c r="AU260" s="234" t="s">
        <v>82</v>
      </c>
      <c r="AV260" s="13" t="s">
        <v>82</v>
      </c>
      <c r="AW260" s="13" t="s">
        <v>34</v>
      </c>
      <c r="AX260" s="13" t="s">
        <v>72</v>
      </c>
      <c r="AY260" s="234" t="s">
        <v>130</v>
      </c>
    </row>
    <row r="261" s="15" customFormat="1">
      <c r="A261" s="15"/>
      <c r="B261" s="246"/>
      <c r="C261" s="247"/>
      <c r="D261" s="225" t="s">
        <v>141</v>
      </c>
      <c r="E261" s="248" t="s">
        <v>19</v>
      </c>
      <c r="F261" s="249" t="s">
        <v>1444</v>
      </c>
      <c r="G261" s="247"/>
      <c r="H261" s="248" t="s">
        <v>19</v>
      </c>
      <c r="I261" s="250"/>
      <c r="J261" s="247"/>
      <c r="K261" s="247"/>
      <c r="L261" s="251"/>
      <c r="M261" s="252"/>
      <c r="N261" s="253"/>
      <c r="O261" s="253"/>
      <c r="P261" s="253"/>
      <c r="Q261" s="253"/>
      <c r="R261" s="253"/>
      <c r="S261" s="253"/>
      <c r="T261" s="25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5" t="s">
        <v>141</v>
      </c>
      <c r="AU261" s="255" t="s">
        <v>82</v>
      </c>
      <c r="AV261" s="15" t="s">
        <v>80</v>
      </c>
      <c r="AW261" s="15" t="s">
        <v>34</v>
      </c>
      <c r="AX261" s="15" t="s">
        <v>72</v>
      </c>
      <c r="AY261" s="255" t="s">
        <v>130</v>
      </c>
    </row>
    <row r="262" s="13" customFormat="1">
      <c r="A262" s="13"/>
      <c r="B262" s="223"/>
      <c r="C262" s="224"/>
      <c r="D262" s="225" t="s">
        <v>141</v>
      </c>
      <c r="E262" s="226" t="s">
        <v>19</v>
      </c>
      <c r="F262" s="227" t="s">
        <v>1447</v>
      </c>
      <c r="G262" s="224"/>
      <c r="H262" s="228">
        <v>14.699999999999999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141</v>
      </c>
      <c r="AU262" s="234" t="s">
        <v>82</v>
      </c>
      <c r="AV262" s="13" t="s">
        <v>82</v>
      </c>
      <c r="AW262" s="13" t="s">
        <v>34</v>
      </c>
      <c r="AX262" s="13" t="s">
        <v>72</v>
      </c>
      <c r="AY262" s="234" t="s">
        <v>130</v>
      </c>
    </row>
    <row r="263" s="13" customFormat="1">
      <c r="A263" s="13"/>
      <c r="B263" s="223"/>
      <c r="C263" s="224"/>
      <c r="D263" s="225" t="s">
        <v>141</v>
      </c>
      <c r="E263" s="226" t="s">
        <v>19</v>
      </c>
      <c r="F263" s="227" t="s">
        <v>1448</v>
      </c>
      <c r="G263" s="224"/>
      <c r="H263" s="228">
        <v>79.787999999999997</v>
      </c>
      <c r="I263" s="229"/>
      <c r="J263" s="224"/>
      <c r="K263" s="224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141</v>
      </c>
      <c r="AU263" s="234" t="s">
        <v>82</v>
      </c>
      <c r="AV263" s="13" t="s">
        <v>82</v>
      </c>
      <c r="AW263" s="13" t="s">
        <v>34</v>
      </c>
      <c r="AX263" s="13" t="s">
        <v>80</v>
      </c>
      <c r="AY263" s="234" t="s">
        <v>130</v>
      </c>
    </row>
    <row r="264" s="2" customFormat="1" ht="24.15" customHeight="1">
      <c r="A264" s="39"/>
      <c r="B264" s="40"/>
      <c r="C264" s="205" t="s">
        <v>392</v>
      </c>
      <c r="D264" s="205" t="s">
        <v>132</v>
      </c>
      <c r="E264" s="206" t="s">
        <v>1178</v>
      </c>
      <c r="F264" s="207" t="s">
        <v>1179</v>
      </c>
      <c r="G264" s="208" t="s">
        <v>338</v>
      </c>
      <c r="H264" s="209">
        <v>15</v>
      </c>
      <c r="I264" s="210"/>
      <c r="J264" s="211">
        <f>ROUND(I264*H264,2)</f>
        <v>0</v>
      </c>
      <c r="K264" s="207" t="s">
        <v>136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230</v>
      </c>
      <c r="AT264" s="216" t="s">
        <v>132</v>
      </c>
      <c r="AU264" s="216" t="s">
        <v>82</v>
      </c>
      <c r="AY264" s="18" t="s">
        <v>130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230</v>
      </c>
      <c r="BM264" s="216" t="s">
        <v>1449</v>
      </c>
    </row>
    <row r="265" s="2" customFormat="1">
      <c r="A265" s="39"/>
      <c r="B265" s="40"/>
      <c r="C265" s="41"/>
      <c r="D265" s="218" t="s">
        <v>139</v>
      </c>
      <c r="E265" s="41"/>
      <c r="F265" s="219" t="s">
        <v>1181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139</v>
      </c>
      <c r="AU265" s="18" t="s">
        <v>82</v>
      </c>
    </row>
    <row r="266" s="2" customFormat="1" ht="16.5" customHeight="1">
      <c r="A266" s="39"/>
      <c r="B266" s="40"/>
      <c r="C266" s="256" t="s">
        <v>399</v>
      </c>
      <c r="D266" s="256" t="s">
        <v>218</v>
      </c>
      <c r="E266" s="257" t="s">
        <v>1182</v>
      </c>
      <c r="F266" s="258" t="s">
        <v>1183</v>
      </c>
      <c r="G266" s="259" t="s">
        <v>338</v>
      </c>
      <c r="H266" s="260">
        <v>15</v>
      </c>
      <c r="I266" s="261"/>
      <c r="J266" s="262">
        <f>ROUND(I266*H266,2)</f>
        <v>0</v>
      </c>
      <c r="K266" s="258" t="s">
        <v>136</v>
      </c>
      <c r="L266" s="263"/>
      <c r="M266" s="264" t="s">
        <v>19</v>
      </c>
      <c r="N266" s="265" t="s">
        <v>43</v>
      </c>
      <c r="O266" s="85"/>
      <c r="P266" s="214">
        <f>O266*H266</f>
        <v>0</v>
      </c>
      <c r="Q266" s="214">
        <v>0.00010000000000000001</v>
      </c>
      <c r="R266" s="214">
        <f>Q266*H266</f>
        <v>0.0015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324</v>
      </c>
      <c r="AT266" s="216" t="s">
        <v>218</v>
      </c>
      <c r="AU266" s="216" t="s">
        <v>82</v>
      </c>
      <c r="AY266" s="18" t="s">
        <v>130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230</v>
      </c>
      <c r="BM266" s="216" t="s">
        <v>1450</v>
      </c>
    </row>
    <row r="267" s="2" customFormat="1" ht="21.75" customHeight="1">
      <c r="A267" s="39"/>
      <c r="B267" s="40"/>
      <c r="C267" s="205" t="s">
        <v>404</v>
      </c>
      <c r="D267" s="205" t="s">
        <v>132</v>
      </c>
      <c r="E267" s="206" t="s">
        <v>1218</v>
      </c>
      <c r="F267" s="207" t="s">
        <v>1219</v>
      </c>
      <c r="G267" s="208" t="s">
        <v>170</v>
      </c>
      <c r="H267" s="209">
        <v>53.758000000000003</v>
      </c>
      <c r="I267" s="210"/>
      <c r="J267" s="211">
        <f>ROUND(I267*H267,2)</f>
        <v>0</v>
      </c>
      <c r="K267" s="207" t="s">
        <v>136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230</v>
      </c>
      <c r="AT267" s="216" t="s">
        <v>132</v>
      </c>
      <c r="AU267" s="216" t="s">
        <v>82</v>
      </c>
      <c r="AY267" s="18" t="s">
        <v>130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230</v>
      </c>
      <c r="BM267" s="216" t="s">
        <v>1451</v>
      </c>
    </row>
    <row r="268" s="2" customFormat="1">
      <c r="A268" s="39"/>
      <c r="B268" s="40"/>
      <c r="C268" s="41"/>
      <c r="D268" s="218" t="s">
        <v>139</v>
      </c>
      <c r="E268" s="41"/>
      <c r="F268" s="219" t="s">
        <v>1221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139</v>
      </c>
      <c r="AU268" s="18" t="s">
        <v>82</v>
      </c>
    </row>
    <row r="269" s="13" customFormat="1">
      <c r="A269" s="13"/>
      <c r="B269" s="223"/>
      <c r="C269" s="224"/>
      <c r="D269" s="225" t="s">
        <v>141</v>
      </c>
      <c r="E269" s="226" t="s">
        <v>19</v>
      </c>
      <c r="F269" s="227" t="s">
        <v>1404</v>
      </c>
      <c r="G269" s="224"/>
      <c r="H269" s="228">
        <v>38.826000000000001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141</v>
      </c>
      <c r="AU269" s="234" t="s">
        <v>82</v>
      </c>
      <c r="AV269" s="13" t="s">
        <v>82</v>
      </c>
      <c r="AW269" s="13" t="s">
        <v>34</v>
      </c>
      <c r="AX269" s="13" t="s">
        <v>72</v>
      </c>
      <c r="AY269" s="234" t="s">
        <v>130</v>
      </c>
    </row>
    <row r="270" s="15" customFormat="1">
      <c r="A270" s="15"/>
      <c r="B270" s="246"/>
      <c r="C270" s="247"/>
      <c r="D270" s="225" t="s">
        <v>141</v>
      </c>
      <c r="E270" s="248" t="s">
        <v>19</v>
      </c>
      <c r="F270" s="249" t="s">
        <v>1441</v>
      </c>
      <c r="G270" s="247"/>
      <c r="H270" s="248" t="s">
        <v>19</v>
      </c>
      <c r="I270" s="250"/>
      <c r="J270" s="247"/>
      <c r="K270" s="247"/>
      <c r="L270" s="251"/>
      <c r="M270" s="252"/>
      <c r="N270" s="253"/>
      <c r="O270" s="253"/>
      <c r="P270" s="253"/>
      <c r="Q270" s="253"/>
      <c r="R270" s="253"/>
      <c r="S270" s="253"/>
      <c r="T270" s="25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5" t="s">
        <v>141</v>
      </c>
      <c r="AU270" s="255" t="s">
        <v>82</v>
      </c>
      <c r="AV270" s="15" t="s">
        <v>80</v>
      </c>
      <c r="AW270" s="15" t="s">
        <v>34</v>
      </c>
      <c r="AX270" s="15" t="s">
        <v>72</v>
      </c>
      <c r="AY270" s="255" t="s">
        <v>130</v>
      </c>
    </row>
    <row r="271" s="13" customFormat="1">
      <c r="A271" s="13"/>
      <c r="B271" s="223"/>
      <c r="C271" s="224"/>
      <c r="D271" s="225" t="s">
        <v>141</v>
      </c>
      <c r="E271" s="226" t="s">
        <v>19</v>
      </c>
      <c r="F271" s="227" t="s">
        <v>1442</v>
      </c>
      <c r="G271" s="224"/>
      <c r="H271" s="228">
        <v>14.932</v>
      </c>
      <c r="I271" s="229"/>
      <c r="J271" s="224"/>
      <c r="K271" s="224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141</v>
      </c>
      <c r="AU271" s="234" t="s">
        <v>82</v>
      </c>
      <c r="AV271" s="13" t="s">
        <v>82</v>
      </c>
      <c r="AW271" s="13" t="s">
        <v>34</v>
      </c>
      <c r="AX271" s="13" t="s">
        <v>72</v>
      </c>
      <c r="AY271" s="234" t="s">
        <v>130</v>
      </c>
    </row>
    <row r="272" s="14" customFormat="1">
      <c r="A272" s="14"/>
      <c r="B272" s="235"/>
      <c r="C272" s="236"/>
      <c r="D272" s="225" t="s">
        <v>141</v>
      </c>
      <c r="E272" s="237" t="s">
        <v>19</v>
      </c>
      <c r="F272" s="238" t="s">
        <v>143</v>
      </c>
      <c r="G272" s="236"/>
      <c r="H272" s="239">
        <v>53.758000000000003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141</v>
      </c>
      <c r="AU272" s="245" t="s">
        <v>82</v>
      </c>
      <c r="AV272" s="14" t="s">
        <v>137</v>
      </c>
      <c r="AW272" s="14" t="s">
        <v>4</v>
      </c>
      <c r="AX272" s="14" t="s">
        <v>80</v>
      </c>
      <c r="AY272" s="245" t="s">
        <v>130</v>
      </c>
    </row>
    <row r="273" s="2" customFormat="1" ht="16.5" customHeight="1">
      <c r="A273" s="39"/>
      <c r="B273" s="40"/>
      <c r="C273" s="256" t="s">
        <v>409</v>
      </c>
      <c r="D273" s="256" t="s">
        <v>218</v>
      </c>
      <c r="E273" s="257" t="s">
        <v>1222</v>
      </c>
      <c r="F273" s="258" t="s">
        <v>1223</v>
      </c>
      <c r="G273" s="259" t="s">
        <v>170</v>
      </c>
      <c r="H273" s="260">
        <v>62.090000000000003</v>
      </c>
      <c r="I273" s="261"/>
      <c r="J273" s="262">
        <f>ROUND(I273*H273,2)</f>
        <v>0</v>
      </c>
      <c r="K273" s="258" t="s">
        <v>19</v>
      </c>
      <c r="L273" s="263"/>
      <c r="M273" s="264" t="s">
        <v>19</v>
      </c>
      <c r="N273" s="265" t="s">
        <v>43</v>
      </c>
      <c r="O273" s="85"/>
      <c r="P273" s="214">
        <f>O273*H273</f>
        <v>0</v>
      </c>
      <c r="Q273" s="214">
        <v>0.00029999999999999997</v>
      </c>
      <c r="R273" s="214">
        <f>Q273*H273</f>
        <v>0.018626999999999998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324</v>
      </c>
      <c r="AT273" s="216" t="s">
        <v>218</v>
      </c>
      <c r="AU273" s="216" t="s">
        <v>82</v>
      </c>
      <c r="AY273" s="18" t="s">
        <v>130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80</v>
      </c>
      <c r="BK273" s="217">
        <f>ROUND(I273*H273,2)</f>
        <v>0</v>
      </c>
      <c r="BL273" s="18" t="s">
        <v>230</v>
      </c>
      <c r="BM273" s="216" t="s">
        <v>1452</v>
      </c>
    </row>
    <row r="274" s="13" customFormat="1">
      <c r="A274" s="13"/>
      <c r="B274" s="223"/>
      <c r="C274" s="224"/>
      <c r="D274" s="225" t="s">
        <v>141</v>
      </c>
      <c r="E274" s="226" t="s">
        <v>19</v>
      </c>
      <c r="F274" s="227" t="s">
        <v>1453</v>
      </c>
      <c r="G274" s="224"/>
      <c r="H274" s="228">
        <v>62.090000000000003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141</v>
      </c>
      <c r="AU274" s="234" t="s">
        <v>82</v>
      </c>
      <c r="AV274" s="13" t="s">
        <v>82</v>
      </c>
      <c r="AW274" s="13" t="s">
        <v>34</v>
      </c>
      <c r="AX274" s="13" t="s">
        <v>80</v>
      </c>
      <c r="AY274" s="234" t="s">
        <v>130</v>
      </c>
    </row>
    <row r="275" s="2" customFormat="1" ht="24.15" customHeight="1">
      <c r="A275" s="39"/>
      <c r="B275" s="40"/>
      <c r="C275" s="205" t="s">
        <v>416</v>
      </c>
      <c r="D275" s="205" t="s">
        <v>132</v>
      </c>
      <c r="E275" s="206" t="s">
        <v>1226</v>
      </c>
      <c r="F275" s="207" t="s">
        <v>1227</v>
      </c>
      <c r="G275" s="208" t="s">
        <v>151</v>
      </c>
      <c r="H275" s="209">
        <v>0.23799999999999999</v>
      </c>
      <c r="I275" s="210"/>
      <c r="J275" s="211">
        <f>ROUND(I275*H275,2)</f>
        <v>0</v>
      </c>
      <c r="K275" s="207" t="s">
        <v>136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230</v>
      </c>
      <c r="AT275" s="216" t="s">
        <v>132</v>
      </c>
      <c r="AU275" s="216" t="s">
        <v>82</v>
      </c>
      <c r="AY275" s="18" t="s">
        <v>130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230</v>
      </c>
      <c r="BM275" s="216" t="s">
        <v>1454</v>
      </c>
    </row>
    <row r="276" s="2" customFormat="1">
      <c r="A276" s="39"/>
      <c r="B276" s="40"/>
      <c r="C276" s="41"/>
      <c r="D276" s="218" t="s">
        <v>139</v>
      </c>
      <c r="E276" s="41"/>
      <c r="F276" s="219" t="s">
        <v>1229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139</v>
      </c>
      <c r="AU276" s="18" t="s">
        <v>82</v>
      </c>
    </row>
    <row r="277" s="12" customFormat="1" ht="22.8" customHeight="1">
      <c r="A277" s="12"/>
      <c r="B277" s="189"/>
      <c r="C277" s="190"/>
      <c r="D277" s="191" t="s">
        <v>71</v>
      </c>
      <c r="E277" s="203" t="s">
        <v>374</v>
      </c>
      <c r="F277" s="203" t="s">
        <v>375</v>
      </c>
      <c r="G277" s="190"/>
      <c r="H277" s="190"/>
      <c r="I277" s="193"/>
      <c r="J277" s="204">
        <f>BK277</f>
        <v>0</v>
      </c>
      <c r="K277" s="190"/>
      <c r="L277" s="195"/>
      <c r="M277" s="196"/>
      <c r="N277" s="197"/>
      <c r="O277" s="197"/>
      <c r="P277" s="198">
        <f>SUM(P278:P281)</f>
        <v>0</v>
      </c>
      <c r="Q277" s="197"/>
      <c r="R277" s="198">
        <f>SUM(R278:R281)</f>
        <v>0.0050000000000000001</v>
      </c>
      <c r="S277" s="197"/>
      <c r="T277" s="199">
        <f>SUM(T278:T281)</f>
        <v>0.0050000000000000001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0" t="s">
        <v>82</v>
      </c>
      <c r="AT277" s="201" t="s">
        <v>71</v>
      </c>
      <c r="AU277" s="201" t="s">
        <v>80</v>
      </c>
      <c r="AY277" s="200" t="s">
        <v>130</v>
      </c>
      <c r="BK277" s="202">
        <f>SUM(BK278:BK281)</f>
        <v>0</v>
      </c>
    </row>
    <row r="278" s="2" customFormat="1" ht="16.5" customHeight="1">
      <c r="A278" s="39"/>
      <c r="B278" s="40"/>
      <c r="C278" s="205" t="s">
        <v>421</v>
      </c>
      <c r="D278" s="205" t="s">
        <v>132</v>
      </c>
      <c r="E278" s="206" t="s">
        <v>377</v>
      </c>
      <c r="F278" s="207" t="s">
        <v>378</v>
      </c>
      <c r="G278" s="208" t="s">
        <v>379</v>
      </c>
      <c r="H278" s="209">
        <v>1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0.0050000000000000001</v>
      </c>
      <c r="R278" s="214">
        <f>Q278*H278</f>
        <v>0.0050000000000000001</v>
      </c>
      <c r="S278" s="214">
        <v>0.0050000000000000001</v>
      </c>
      <c r="T278" s="215">
        <f>S278*H278</f>
        <v>0.0050000000000000001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230</v>
      </c>
      <c r="AT278" s="216" t="s">
        <v>132</v>
      </c>
      <c r="AU278" s="216" t="s">
        <v>82</v>
      </c>
      <c r="AY278" s="18" t="s">
        <v>130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230</v>
      </c>
      <c r="BM278" s="216" t="s">
        <v>1455</v>
      </c>
    </row>
    <row r="279" s="2" customFormat="1">
      <c r="A279" s="39"/>
      <c r="B279" s="40"/>
      <c r="C279" s="41"/>
      <c r="D279" s="225" t="s">
        <v>275</v>
      </c>
      <c r="E279" s="41"/>
      <c r="F279" s="266" t="s">
        <v>381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275</v>
      </c>
      <c r="AU279" s="18" t="s">
        <v>82</v>
      </c>
    </row>
    <row r="280" s="2" customFormat="1" ht="24.15" customHeight="1">
      <c r="A280" s="39"/>
      <c r="B280" s="40"/>
      <c r="C280" s="205" t="s">
        <v>425</v>
      </c>
      <c r="D280" s="205" t="s">
        <v>132</v>
      </c>
      <c r="E280" s="206" t="s">
        <v>393</v>
      </c>
      <c r="F280" s="207" t="s">
        <v>394</v>
      </c>
      <c r="G280" s="208" t="s">
        <v>151</v>
      </c>
      <c r="H280" s="209">
        <v>0.0050000000000000001</v>
      </c>
      <c r="I280" s="210"/>
      <c r="J280" s="211">
        <f>ROUND(I280*H280,2)</f>
        <v>0</v>
      </c>
      <c r="K280" s="207" t="s">
        <v>136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230</v>
      </c>
      <c r="AT280" s="216" t="s">
        <v>132</v>
      </c>
      <c r="AU280" s="216" t="s">
        <v>82</v>
      </c>
      <c r="AY280" s="18" t="s">
        <v>130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230</v>
      </c>
      <c r="BM280" s="216" t="s">
        <v>1456</v>
      </c>
    </row>
    <row r="281" s="2" customFormat="1">
      <c r="A281" s="39"/>
      <c r="B281" s="40"/>
      <c r="C281" s="41"/>
      <c r="D281" s="218" t="s">
        <v>139</v>
      </c>
      <c r="E281" s="41"/>
      <c r="F281" s="219" t="s">
        <v>396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139</v>
      </c>
      <c r="AU281" s="18" t="s">
        <v>82</v>
      </c>
    </row>
    <row r="282" s="12" customFormat="1" ht="22.8" customHeight="1">
      <c r="A282" s="12"/>
      <c r="B282" s="189"/>
      <c r="C282" s="190"/>
      <c r="D282" s="191" t="s">
        <v>71</v>
      </c>
      <c r="E282" s="203" t="s">
        <v>1327</v>
      </c>
      <c r="F282" s="203" t="s">
        <v>1328</v>
      </c>
      <c r="G282" s="190"/>
      <c r="H282" s="190"/>
      <c r="I282" s="193"/>
      <c r="J282" s="204">
        <f>BK282</f>
        <v>0</v>
      </c>
      <c r="K282" s="190"/>
      <c r="L282" s="195"/>
      <c r="M282" s="196"/>
      <c r="N282" s="197"/>
      <c r="O282" s="197"/>
      <c r="P282" s="198">
        <f>SUM(P283:P289)</f>
        <v>0</v>
      </c>
      <c r="Q282" s="197"/>
      <c r="R282" s="198">
        <f>SUM(R283:R289)</f>
        <v>0.094515120000000008</v>
      </c>
      <c r="S282" s="197"/>
      <c r="T282" s="199">
        <f>SUM(T283:T289)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0" t="s">
        <v>82</v>
      </c>
      <c r="AT282" s="201" t="s">
        <v>71</v>
      </c>
      <c r="AU282" s="201" t="s">
        <v>80</v>
      </c>
      <c r="AY282" s="200" t="s">
        <v>130</v>
      </c>
      <c r="BK282" s="202">
        <f>SUM(BK283:BK289)</f>
        <v>0</v>
      </c>
    </row>
    <row r="283" s="2" customFormat="1" ht="24.15" customHeight="1">
      <c r="A283" s="39"/>
      <c r="B283" s="40"/>
      <c r="C283" s="205" t="s">
        <v>432</v>
      </c>
      <c r="D283" s="205" t="s">
        <v>132</v>
      </c>
      <c r="E283" s="206" t="s">
        <v>1457</v>
      </c>
      <c r="F283" s="207" t="s">
        <v>1458</v>
      </c>
      <c r="G283" s="208" t="s">
        <v>170</v>
      </c>
      <c r="H283" s="209">
        <v>5.9850000000000003</v>
      </c>
      <c r="I283" s="210"/>
      <c r="J283" s="211">
        <f>ROUND(I283*H283,2)</f>
        <v>0</v>
      </c>
      <c r="K283" s="207" t="s">
        <v>136</v>
      </c>
      <c r="L283" s="45"/>
      <c r="M283" s="212" t="s">
        <v>19</v>
      </c>
      <c r="N283" s="213" t="s">
        <v>43</v>
      </c>
      <c r="O283" s="85"/>
      <c r="P283" s="214">
        <f>O283*H283</f>
        <v>0</v>
      </c>
      <c r="Q283" s="214">
        <v>0.015792</v>
      </c>
      <c r="R283" s="214">
        <f>Q283*H283</f>
        <v>0.094515120000000008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230</v>
      </c>
      <c r="AT283" s="216" t="s">
        <v>132</v>
      </c>
      <c r="AU283" s="216" t="s">
        <v>82</v>
      </c>
      <c r="AY283" s="18" t="s">
        <v>130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80</v>
      </c>
      <c r="BK283" s="217">
        <f>ROUND(I283*H283,2)</f>
        <v>0</v>
      </c>
      <c r="BL283" s="18" t="s">
        <v>230</v>
      </c>
      <c r="BM283" s="216" t="s">
        <v>1459</v>
      </c>
    </row>
    <row r="284" s="2" customFormat="1">
      <c r="A284" s="39"/>
      <c r="B284" s="40"/>
      <c r="C284" s="41"/>
      <c r="D284" s="218" t="s">
        <v>139</v>
      </c>
      <c r="E284" s="41"/>
      <c r="F284" s="219" t="s">
        <v>1460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139</v>
      </c>
      <c r="AU284" s="18" t="s">
        <v>82</v>
      </c>
    </row>
    <row r="285" s="15" customFormat="1">
      <c r="A285" s="15"/>
      <c r="B285" s="246"/>
      <c r="C285" s="247"/>
      <c r="D285" s="225" t="s">
        <v>141</v>
      </c>
      <c r="E285" s="248" t="s">
        <v>19</v>
      </c>
      <c r="F285" s="249" t="s">
        <v>1461</v>
      </c>
      <c r="G285" s="247"/>
      <c r="H285" s="248" t="s">
        <v>19</v>
      </c>
      <c r="I285" s="250"/>
      <c r="J285" s="247"/>
      <c r="K285" s="247"/>
      <c r="L285" s="251"/>
      <c r="M285" s="252"/>
      <c r="N285" s="253"/>
      <c r="O285" s="253"/>
      <c r="P285" s="253"/>
      <c r="Q285" s="253"/>
      <c r="R285" s="253"/>
      <c r="S285" s="253"/>
      <c r="T285" s="25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5" t="s">
        <v>141</v>
      </c>
      <c r="AU285" s="255" t="s">
        <v>82</v>
      </c>
      <c r="AV285" s="15" t="s">
        <v>80</v>
      </c>
      <c r="AW285" s="15" t="s">
        <v>34</v>
      </c>
      <c r="AX285" s="15" t="s">
        <v>72</v>
      </c>
      <c r="AY285" s="255" t="s">
        <v>130</v>
      </c>
    </row>
    <row r="286" s="13" customFormat="1">
      <c r="A286" s="13"/>
      <c r="B286" s="223"/>
      <c r="C286" s="224"/>
      <c r="D286" s="225" t="s">
        <v>141</v>
      </c>
      <c r="E286" s="226" t="s">
        <v>19</v>
      </c>
      <c r="F286" s="227" t="s">
        <v>1462</v>
      </c>
      <c r="G286" s="224"/>
      <c r="H286" s="228">
        <v>5.9850000000000003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141</v>
      </c>
      <c r="AU286" s="234" t="s">
        <v>82</v>
      </c>
      <c r="AV286" s="13" t="s">
        <v>82</v>
      </c>
      <c r="AW286" s="13" t="s">
        <v>34</v>
      </c>
      <c r="AX286" s="13" t="s">
        <v>72</v>
      </c>
      <c r="AY286" s="234" t="s">
        <v>130</v>
      </c>
    </row>
    <row r="287" s="14" customFormat="1">
      <c r="A287" s="14"/>
      <c r="B287" s="235"/>
      <c r="C287" s="236"/>
      <c r="D287" s="225" t="s">
        <v>141</v>
      </c>
      <c r="E287" s="237" t="s">
        <v>19</v>
      </c>
      <c r="F287" s="238" t="s">
        <v>143</v>
      </c>
      <c r="G287" s="236"/>
      <c r="H287" s="239">
        <v>5.9850000000000003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141</v>
      </c>
      <c r="AU287" s="245" t="s">
        <v>82</v>
      </c>
      <c r="AV287" s="14" t="s">
        <v>137</v>
      </c>
      <c r="AW287" s="14" t="s">
        <v>4</v>
      </c>
      <c r="AX287" s="14" t="s">
        <v>80</v>
      </c>
      <c r="AY287" s="245" t="s">
        <v>130</v>
      </c>
    </row>
    <row r="288" s="2" customFormat="1" ht="24.15" customHeight="1">
      <c r="A288" s="39"/>
      <c r="B288" s="40"/>
      <c r="C288" s="205" t="s">
        <v>437</v>
      </c>
      <c r="D288" s="205" t="s">
        <v>132</v>
      </c>
      <c r="E288" s="206" t="s">
        <v>1463</v>
      </c>
      <c r="F288" s="207" t="s">
        <v>1464</v>
      </c>
      <c r="G288" s="208" t="s">
        <v>151</v>
      </c>
      <c r="H288" s="209">
        <v>0.095000000000000001</v>
      </c>
      <c r="I288" s="210"/>
      <c r="J288" s="211">
        <f>ROUND(I288*H288,2)</f>
        <v>0</v>
      </c>
      <c r="K288" s="207" t="s">
        <v>136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230</v>
      </c>
      <c r="AT288" s="216" t="s">
        <v>132</v>
      </c>
      <c r="AU288" s="216" t="s">
        <v>82</v>
      </c>
      <c r="AY288" s="18" t="s">
        <v>130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230</v>
      </c>
      <c r="BM288" s="216" t="s">
        <v>1465</v>
      </c>
    </row>
    <row r="289" s="2" customFormat="1">
      <c r="A289" s="39"/>
      <c r="B289" s="40"/>
      <c r="C289" s="41"/>
      <c r="D289" s="218" t="s">
        <v>139</v>
      </c>
      <c r="E289" s="41"/>
      <c r="F289" s="219" t="s">
        <v>1466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139</v>
      </c>
      <c r="AU289" s="18" t="s">
        <v>82</v>
      </c>
    </row>
    <row r="290" s="12" customFormat="1" ht="22.8" customHeight="1">
      <c r="A290" s="12"/>
      <c r="B290" s="189"/>
      <c r="C290" s="190"/>
      <c r="D290" s="191" t="s">
        <v>71</v>
      </c>
      <c r="E290" s="203" t="s">
        <v>397</v>
      </c>
      <c r="F290" s="203" t="s">
        <v>398</v>
      </c>
      <c r="G290" s="190"/>
      <c r="H290" s="190"/>
      <c r="I290" s="193"/>
      <c r="J290" s="204">
        <f>BK290</f>
        <v>0</v>
      </c>
      <c r="K290" s="190"/>
      <c r="L290" s="195"/>
      <c r="M290" s="196"/>
      <c r="N290" s="197"/>
      <c r="O290" s="197"/>
      <c r="P290" s="198">
        <f>SUM(P291:P315)</f>
        <v>0</v>
      </c>
      <c r="Q290" s="197"/>
      <c r="R290" s="198">
        <f>SUM(R291:R315)</f>
        <v>0.021166153</v>
      </c>
      <c r="S290" s="197"/>
      <c r="T290" s="199">
        <f>SUM(T291:T315)</f>
        <v>0.10246525000000001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0" t="s">
        <v>82</v>
      </c>
      <c r="AT290" s="201" t="s">
        <v>71</v>
      </c>
      <c r="AU290" s="201" t="s">
        <v>80</v>
      </c>
      <c r="AY290" s="200" t="s">
        <v>130</v>
      </c>
      <c r="BK290" s="202">
        <f>SUM(BK291:BK315)</f>
        <v>0</v>
      </c>
    </row>
    <row r="291" s="2" customFormat="1" ht="16.5" customHeight="1">
      <c r="A291" s="39"/>
      <c r="B291" s="40"/>
      <c r="C291" s="205" t="s">
        <v>441</v>
      </c>
      <c r="D291" s="205" t="s">
        <v>132</v>
      </c>
      <c r="E291" s="206" t="s">
        <v>1467</v>
      </c>
      <c r="F291" s="207" t="s">
        <v>1468</v>
      </c>
      <c r="G291" s="208" t="s">
        <v>213</v>
      </c>
      <c r="H291" s="209">
        <v>7.1900000000000004</v>
      </c>
      <c r="I291" s="210"/>
      <c r="J291" s="211">
        <f>ROUND(I291*H291,2)</f>
        <v>0</v>
      </c>
      <c r="K291" s="207" t="s">
        <v>136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0.0017700000000000001</v>
      </c>
      <c r="T291" s="215">
        <f>S291*H291</f>
        <v>0.012726300000000001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230</v>
      </c>
      <c r="AT291" s="216" t="s">
        <v>132</v>
      </c>
      <c r="AU291" s="216" t="s">
        <v>82</v>
      </c>
      <c r="AY291" s="18" t="s">
        <v>130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230</v>
      </c>
      <c r="BM291" s="216" t="s">
        <v>1469</v>
      </c>
    </row>
    <row r="292" s="2" customFormat="1">
      <c r="A292" s="39"/>
      <c r="B292" s="40"/>
      <c r="C292" s="41"/>
      <c r="D292" s="218" t="s">
        <v>139</v>
      </c>
      <c r="E292" s="41"/>
      <c r="F292" s="219" t="s">
        <v>1470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139</v>
      </c>
      <c r="AU292" s="18" t="s">
        <v>82</v>
      </c>
    </row>
    <row r="293" s="2" customFormat="1" ht="16.5" customHeight="1">
      <c r="A293" s="39"/>
      <c r="B293" s="40"/>
      <c r="C293" s="205" t="s">
        <v>448</v>
      </c>
      <c r="D293" s="205" t="s">
        <v>132</v>
      </c>
      <c r="E293" s="206" t="s">
        <v>1348</v>
      </c>
      <c r="F293" s="207" t="s">
        <v>1349</v>
      </c>
      <c r="G293" s="208" t="s">
        <v>213</v>
      </c>
      <c r="H293" s="209">
        <v>28.945</v>
      </c>
      <c r="I293" s="210"/>
      <c r="J293" s="211">
        <f>ROUND(I293*H293,2)</f>
        <v>0</v>
      </c>
      <c r="K293" s="207" t="s">
        <v>136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0.00191</v>
      </c>
      <c r="T293" s="215">
        <f>S293*H293</f>
        <v>0.055284949999999999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230</v>
      </c>
      <c r="AT293" s="216" t="s">
        <v>132</v>
      </c>
      <c r="AU293" s="216" t="s">
        <v>82</v>
      </c>
      <c r="AY293" s="18" t="s">
        <v>130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80</v>
      </c>
      <c r="BK293" s="217">
        <f>ROUND(I293*H293,2)</f>
        <v>0</v>
      </c>
      <c r="BL293" s="18" t="s">
        <v>230</v>
      </c>
      <c r="BM293" s="216" t="s">
        <v>1471</v>
      </c>
    </row>
    <row r="294" s="2" customFormat="1">
      <c r="A294" s="39"/>
      <c r="B294" s="40"/>
      <c r="C294" s="41"/>
      <c r="D294" s="218" t="s">
        <v>139</v>
      </c>
      <c r="E294" s="41"/>
      <c r="F294" s="219" t="s">
        <v>1351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139</v>
      </c>
      <c r="AU294" s="18" t="s">
        <v>82</v>
      </c>
    </row>
    <row r="295" s="15" customFormat="1">
      <c r="A295" s="15"/>
      <c r="B295" s="246"/>
      <c r="C295" s="247"/>
      <c r="D295" s="225" t="s">
        <v>141</v>
      </c>
      <c r="E295" s="248" t="s">
        <v>19</v>
      </c>
      <c r="F295" s="249" t="s">
        <v>1381</v>
      </c>
      <c r="G295" s="247"/>
      <c r="H295" s="248" t="s">
        <v>19</v>
      </c>
      <c r="I295" s="250"/>
      <c r="J295" s="247"/>
      <c r="K295" s="247"/>
      <c r="L295" s="251"/>
      <c r="M295" s="252"/>
      <c r="N295" s="253"/>
      <c r="O295" s="253"/>
      <c r="P295" s="253"/>
      <c r="Q295" s="253"/>
      <c r="R295" s="253"/>
      <c r="S295" s="253"/>
      <c r="T295" s="25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5" t="s">
        <v>141</v>
      </c>
      <c r="AU295" s="255" t="s">
        <v>82</v>
      </c>
      <c r="AV295" s="15" t="s">
        <v>80</v>
      </c>
      <c r="AW295" s="15" t="s">
        <v>34</v>
      </c>
      <c r="AX295" s="15" t="s">
        <v>72</v>
      </c>
      <c r="AY295" s="255" t="s">
        <v>130</v>
      </c>
    </row>
    <row r="296" s="13" customFormat="1">
      <c r="A296" s="13"/>
      <c r="B296" s="223"/>
      <c r="C296" s="224"/>
      <c r="D296" s="225" t="s">
        <v>141</v>
      </c>
      <c r="E296" s="226" t="s">
        <v>19</v>
      </c>
      <c r="F296" s="227" t="s">
        <v>1382</v>
      </c>
      <c r="G296" s="224"/>
      <c r="H296" s="228">
        <v>19.949999999999999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141</v>
      </c>
      <c r="AU296" s="234" t="s">
        <v>82</v>
      </c>
      <c r="AV296" s="13" t="s">
        <v>82</v>
      </c>
      <c r="AW296" s="13" t="s">
        <v>34</v>
      </c>
      <c r="AX296" s="13" t="s">
        <v>72</v>
      </c>
      <c r="AY296" s="234" t="s">
        <v>130</v>
      </c>
    </row>
    <row r="297" s="15" customFormat="1">
      <c r="A297" s="15"/>
      <c r="B297" s="246"/>
      <c r="C297" s="247"/>
      <c r="D297" s="225" t="s">
        <v>141</v>
      </c>
      <c r="E297" s="248" t="s">
        <v>19</v>
      </c>
      <c r="F297" s="249" t="s">
        <v>1472</v>
      </c>
      <c r="G297" s="247"/>
      <c r="H297" s="248" t="s">
        <v>19</v>
      </c>
      <c r="I297" s="250"/>
      <c r="J297" s="247"/>
      <c r="K297" s="247"/>
      <c r="L297" s="251"/>
      <c r="M297" s="252"/>
      <c r="N297" s="253"/>
      <c r="O297" s="253"/>
      <c r="P297" s="253"/>
      <c r="Q297" s="253"/>
      <c r="R297" s="253"/>
      <c r="S297" s="253"/>
      <c r="T297" s="25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5" t="s">
        <v>141</v>
      </c>
      <c r="AU297" s="255" t="s">
        <v>82</v>
      </c>
      <c r="AV297" s="15" t="s">
        <v>80</v>
      </c>
      <c r="AW297" s="15" t="s">
        <v>34</v>
      </c>
      <c r="AX297" s="15" t="s">
        <v>72</v>
      </c>
      <c r="AY297" s="255" t="s">
        <v>130</v>
      </c>
    </row>
    <row r="298" s="13" customFormat="1">
      <c r="A298" s="13"/>
      <c r="B298" s="223"/>
      <c r="C298" s="224"/>
      <c r="D298" s="225" t="s">
        <v>141</v>
      </c>
      <c r="E298" s="226" t="s">
        <v>19</v>
      </c>
      <c r="F298" s="227" t="s">
        <v>1473</v>
      </c>
      <c r="G298" s="224"/>
      <c r="H298" s="228">
        <v>8.9949999999999992</v>
      </c>
      <c r="I298" s="229"/>
      <c r="J298" s="224"/>
      <c r="K298" s="224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141</v>
      </c>
      <c r="AU298" s="234" t="s">
        <v>82</v>
      </c>
      <c r="AV298" s="13" t="s">
        <v>82</v>
      </c>
      <c r="AW298" s="13" t="s">
        <v>34</v>
      </c>
      <c r="AX298" s="13" t="s">
        <v>72</v>
      </c>
      <c r="AY298" s="234" t="s">
        <v>130</v>
      </c>
    </row>
    <row r="299" s="14" customFormat="1">
      <c r="A299" s="14"/>
      <c r="B299" s="235"/>
      <c r="C299" s="236"/>
      <c r="D299" s="225" t="s">
        <v>141</v>
      </c>
      <c r="E299" s="237" t="s">
        <v>19</v>
      </c>
      <c r="F299" s="238" t="s">
        <v>143</v>
      </c>
      <c r="G299" s="236"/>
      <c r="H299" s="239">
        <v>28.945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141</v>
      </c>
      <c r="AU299" s="245" t="s">
        <v>82</v>
      </c>
      <c r="AV299" s="14" t="s">
        <v>137</v>
      </c>
      <c r="AW299" s="14" t="s">
        <v>4</v>
      </c>
      <c r="AX299" s="14" t="s">
        <v>80</v>
      </c>
      <c r="AY299" s="245" t="s">
        <v>130</v>
      </c>
    </row>
    <row r="300" s="2" customFormat="1" ht="16.5" customHeight="1">
      <c r="A300" s="39"/>
      <c r="B300" s="40"/>
      <c r="C300" s="205" t="s">
        <v>457</v>
      </c>
      <c r="D300" s="205" t="s">
        <v>132</v>
      </c>
      <c r="E300" s="206" t="s">
        <v>1357</v>
      </c>
      <c r="F300" s="207" t="s">
        <v>1358</v>
      </c>
      <c r="G300" s="208" t="s">
        <v>213</v>
      </c>
      <c r="H300" s="209">
        <v>7.1900000000000004</v>
      </c>
      <c r="I300" s="210"/>
      <c r="J300" s="211">
        <f>ROUND(I300*H300,2)</f>
        <v>0</v>
      </c>
      <c r="K300" s="207" t="s">
        <v>136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0.0025999999999999999</v>
      </c>
      <c r="T300" s="215">
        <f>S300*H300</f>
        <v>0.018693999999999999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230</v>
      </c>
      <c r="AT300" s="216" t="s">
        <v>132</v>
      </c>
      <c r="AU300" s="216" t="s">
        <v>82</v>
      </c>
      <c r="AY300" s="18" t="s">
        <v>130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230</v>
      </c>
      <c r="BM300" s="216" t="s">
        <v>1474</v>
      </c>
    </row>
    <row r="301" s="2" customFormat="1">
      <c r="A301" s="39"/>
      <c r="B301" s="40"/>
      <c r="C301" s="41"/>
      <c r="D301" s="218" t="s">
        <v>139</v>
      </c>
      <c r="E301" s="41"/>
      <c r="F301" s="219" t="s">
        <v>1360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139</v>
      </c>
      <c r="AU301" s="18" t="s">
        <v>82</v>
      </c>
    </row>
    <row r="302" s="13" customFormat="1">
      <c r="A302" s="13"/>
      <c r="B302" s="223"/>
      <c r="C302" s="224"/>
      <c r="D302" s="225" t="s">
        <v>141</v>
      </c>
      <c r="E302" s="226" t="s">
        <v>19</v>
      </c>
      <c r="F302" s="227" t="s">
        <v>1475</v>
      </c>
      <c r="G302" s="224"/>
      <c r="H302" s="228">
        <v>7.1900000000000004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141</v>
      </c>
      <c r="AU302" s="234" t="s">
        <v>82</v>
      </c>
      <c r="AV302" s="13" t="s">
        <v>82</v>
      </c>
      <c r="AW302" s="13" t="s">
        <v>34</v>
      </c>
      <c r="AX302" s="13" t="s">
        <v>72</v>
      </c>
      <c r="AY302" s="234" t="s">
        <v>130</v>
      </c>
    </row>
    <row r="303" s="14" customFormat="1">
      <c r="A303" s="14"/>
      <c r="B303" s="235"/>
      <c r="C303" s="236"/>
      <c r="D303" s="225" t="s">
        <v>141</v>
      </c>
      <c r="E303" s="237" t="s">
        <v>19</v>
      </c>
      <c r="F303" s="238" t="s">
        <v>143</v>
      </c>
      <c r="G303" s="236"/>
      <c r="H303" s="239">
        <v>7.1900000000000004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141</v>
      </c>
      <c r="AU303" s="245" t="s">
        <v>82</v>
      </c>
      <c r="AV303" s="14" t="s">
        <v>137</v>
      </c>
      <c r="AW303" s="14" t="s">
        <v>4</v>
      </c>
      <c r="AX303" s="14" t="s">
        <v>80</v>
      </c>
      <c r="AY303" s="245" t="s">
        <v>130</v>
      </c>
    </row>
    <row r="304" s="2" customFormat="1" ht="16.5" customHeight="1">
      <c r="A304" s="39"/>
      <c r="B304" s="40"/>
      <c r="C304" s="205" t="s">
        <v>462</v>
      </c>
      <c r="D304" s="205" t="s">
        <v>132</v>
      </c>
      <c r="E304" s="206" t="s">
        <v>1476</v>
      </c>
      <c r="F304" s="207" t="s">
        <v>1477</v>
      </c>
      <c r="G304" s="208" t="s">
        <v>213</v>
      </c>
      <c r="H304" s="209">
        <v>4</v>
      </c>
      <c r="I304" s="210"/>
      <c r="J304" s="211">
        <f>ROUND(I304*H304,2)</f>
        <v>0</v>
      </c>
      <c r="K304" s="207" t="s">
        <v>136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0.0039399999999999999</v>
      </c>
      <c r="T304" s="215">
        <f>S304*H304</f>
        <v>0.01576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230</v>
      </c>
      <c r="AT304" s="216" t="s">
        <v>132</v>
      </c>
      <c r="AU304" s="216" t="s">
        <v>82</v>
      </c>
      <c r="AY304" s="18" t="s">
        <v>130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230</v>
      </c>
      <c r="BM304" s="216" t="s">
        <v>1478</v>
      </c>
    </row>
    <row r="305" s="2" customFormat="1">
      <c r="A305" s="39"/>
      <c r="B305" s="40"/>
      <c r="C305" s="41"/>
      <c r="D305" s="218" t="s">
        <v>139</v>
      </c>
      <c r="E305" s="41"/>
      <c r="F305" s="219" t="s">
        <v>1479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139</v>
      </c>
      <c r="AU305" s="18" t="s">
        <v>82</v>
      </c>
    </row>
    <row r="306" s="2" customFormat="1" ht="21.75" customHeight="1">
      <c r="A306" s="39"/>
      <c r="B306" s="40"/>
      <c r="C306" s="205" t="s">
        <v>713</v>
      </c>
      <c r="D306" s="205" t="s">
        <v>132</v>
      </c>
      <c r="E306" s="206" t="s">
        <v>1362</v>
      </c>
      <c r="F306" s="207" t="s">
        <v>1363</v>
      </c>
      <c r="G306" s="208" t="s">
        <v>213</v>
      </c>
      <c r="H306" s="209">
        <v>7.1900000000000004</v>
      </c>
      <c r="I306" s="210"/>
      <c r="J306" s="211">
        <f>ROUND(I306*H306,2)</f>
        <v>0</v>
      </c>
      <c r="K306" s="207" t="s">
        <v>136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0.0016887</v>
      </c>
      <c r="R306" s="214">
        <f>Q306*H306</f>
        <v>0.012141753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230</v>
      </c>
      <c r="AT306" s="216" t="s">
        <v>132</v>
      </c>
      <c r="AU306" s="216" t="s">
        <v>82</v>
      </c>
      <c r="AY306" s="18" t="s">
        <v>130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230</v>
      </c>
      <c r="BM306" s="216" t="s">
        <v>1480</v>
      </c>
    </row>
    <row r="307" s="2" customFormat="1">
      <c r="A307" s="39"/>
      <c r="B307" s="40"/>
      <c r="C307" s="41"/>
      <c r="D307" s="218" t="s">
        <v>139</v>
      </c>
      <c r="E307" s="41"/>
      <c r="F307" s="219" t="s">
        <v>1365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139</v>
      </c>
      <c r="AU307" s="18" t="s">
        <v>82</v>
      </c>
    </row>
    <row r="308" s="13" customFormat="1">
      <c r="A308" s="13"/>
      <c r="B308" s="223"/>
      <c r="C308" s="224"/>
      <c r="D308" s="225" t="s">
        <v>141</v>
      </c>
      <c r="E308" s="226" t="s">
        <v>19</v>
      </c>
      <c r="F308" s="227" t="s">
        <v>1475</v>
      </c>
      <c r="G308" s="224"/>
      <c r="H308" s="228">
        <v>7.1900000000000004</v>
      </c>
      <c r="I308" s="229"/>
      <c r="J308" s="224"/>
      <c r="K308" s="224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141</v>
      </c>
      <c r="AU308" s="234" t="s">
        <v>82</v>
      </c>
      <c r="AV308" s="13" t="s">
        <v>82</v>
      </c>
      <c r="AW308" s="13" t="s">
        <v>34</v>
      </c>
      <c r="AX308" s="13" t="s">
        <v>72</v>
      </c>
      <c r="AY308" s="234" t="s">
        <v>130</v>
      </c>
    </row>
    <row r="309" s="14" customFormat="1">
      <c r="A309" s="14"/>
      <c r="B309" s="235"/>
      <c r="C309" s="236"/>
      <c r="D309" s="225" t="s">
        <v>141</v>
      </c>
      <c r="E309" s="237" t="s">
        <v>19</v>
      </c>
      <c r="F309" s="238" t="s">
        <v>143</v>
      </c>
      <c r="G309" s="236"/>
      <c r="H309" s="239">
        <v>7.1900000000000004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141</v>
      </c>
      <c r="AU309" s="245" t="s">
        <v>82</v>
      </c>
      <c r="AV309" s="14" t="s">
        <v>137</v>
      </c>
      <c r="AW309" s="14" t="s">
        <v>4</v>
      </c>
      <c r="AX309" s="14" t="s">
        <v>80</v>
      </c>
      <c r="AY309" s="245" t="s">
        <v>130</v>
      </c>
    </row>
    <row r="310" s="2" customFormat="1" ht="24.15" customHeight="1">
      <c r="A310" s="39"/>
      <c r="B310" s="40"/>
      <c r="C310" s="205" t="s">
        <v>715</v>
      </c>
      <c r="D310" s="205" t="s">
        <v>132</v>
      </c>
      <c r="E310" s="206" t="s">
        <v>1366</v>
      </c>
      <c r="F310" s="207" t="s">
        <v>1367</v>
      </c>
      <c r="G310" s="208" t="s">
        <v>338</v>
      </c>
      <c r="H310" s="209">
        <v>1</v>
      </c>
      <c r="I310" s="210"/>
      <c r="J310" s="211">
        <f>ROUND(I310*H310,2)</f>
        <v>0</v>
      </c>
      <c r="K310" s="207" t="s">
        <v>136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0.00036200000000000002</v>
      </c>
      <c r="R310" s="214">
        <f>Q310*H310</f>
        <v>0.00036200000000000002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230</v>
      </c>
      <c r="AT310" s="216" t="s">
        <v>132</v>
      </c>
      <c r="AU310" s="216" t="s">
        <v>82</v>
      </c>
      <c r="AY310" s="18" t="s">
        <v>130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230</v>
      </c>
      <c r="BM310" s="216" t="s">
        <v>1481</v>
      </c>
    </row>
    <row r="311" s="2" customFormat="1">
      <c r="A311" s="39"/>
      <c r="B311" s="40"/>
      <c r="C311" s="41"/>
      <c r="D311" s="218" t="s">
        <v>139</v>
      </c>
      <c r="E311" s="41"/>
      <c r="F311" s="219" t="s">
        <v>1369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139</v>
      </c>
      <c r="AU311" s="18" t="s">
        <v>82</v>
      </c>
    </row>
    <row r="312" s="2" customFormat="1" ht="24.15" customHeight="1">
      <c r="A312" s="39"/>
      <c r="B312" s="40"/>
      <c r="C312" s="205" t="s">
        <v>718</v>
      </c>
      <c r="D312" s="205" t="s">
        <v>132</v>
      </c>
      <c r="E312" s="206" t="s">
        <v>1482</v>
      </c>
      <c r="F312" s="207" t="s">
        <v>1483</v>
      </c>
      <c r="G312" s="208" t="s">
        <v>213</v>
      </c>
      <c r="H312" s="209">
        <v>4</v>
      </c>
      <c r="I312" s="210"/>
      <c r="J312" s="211">
        <f>ROUND(I312*H312,2)</f>
        <v>0</v>
      </c>
      <c r="K312" s="207" t="s">
        <v>136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0.0021656000000000002</v>
      </c>
      <c r="R312" s="214">
        <f>Q312*H312</f>
        <v>0.0086624000000000007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230</v>
      </c>
      <c r="AT312" s="216" t="s">
        <v>132</v>
      </c>
      <c r="AU312" s="216" t="s">
        <v>82</v>
      </c>
      <c r="AY312" s="18" t="s">
        <v>130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230</v>
      </c>
      <c r="BM312" s="216" t="s">
        <v>1484</v>
      </c>
    </row>
    <row r="313" s="2" customFormat="1">
      <c r="A313" s="39"/>
      <c r="B313" s="40"/>
      <c r="C313" s="41"/>
      <c r="D313" s="218" t="s">
        <v>139</v>
      </c>
      <c r="E313" s="41"/>
      <c r="F313" s="219" t="s">
        <v>1485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139</v>
      </c>
      <c r="AU313" s="18" t="s">
        <v>82</v>
      </c>
    </row>
    <row r="314" s="2" customFormat="1" ht="24.15" customHeight="1">
      <c r="A314" s="39"/>
      <c r="B314" s="40"/>
      <c r="C314" s="205" t="s">
        <v>723</v>
      </c>
      <c r="D314" s="205" t="s">
        <v>132</v>
      </c>
      <c r="E314" s="206" t="s">
        <v>410</v>
      </c>
      <c r="F314" s="207" t="s">
        <v>411</v>
      </c>
      <c r="G314" s="208" t="s">
        <v>151</v>
      </c>
      <c r="H314" s="209">
        <v>0.021000000000000001</v>
      </c>
      <c r="I314" s="210"/>
      <c r="J314" s="211">
        <f>ROUND(I314*H314,2)</f>
        <v>0</v>
      </c>
      <c r="K314" s="207" t="s">
        <v>136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230</v>
      </c>
      <c r="AT314" s="216" t="s">
        <v>132</v>
      </c>
      <c r="AU314" s="216" t="s">
        <v>82</v>
      </c>
      <c r="AY314" s="18" t="s">
        <v>130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230</v>
      </c>
      <c r="BM314" s="216" t="s">
        <v>1486</v>
      </c>
    </row>
    <row r="315" s="2" customFormat="1">
      <c r="A315" s="39"/>
      <c r="B315" s="40"/>
      <c r="C315" s="41"/>
      <c r="D315" s="218" t="s">
        <v>139</v>
      </c>
      <c r="E315" s="41"/>
      <c r="F315" s="219" t="s">
        <v>413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139</v>
      </c>
      <c r="AU315" s="18" t="s">
        <v>82</v>
      </c>
    </row>
    <row r="316" s="12" customFormat="1" ht="22.8" customHeight="1">
      <c r="A316" s="12"/>
      <c r="B316" s="189"/>
      <c r="C316" s="190"/>
      <c r="D316" s="191" t="s">
        <v>71</v>
      </c>
      <c r="E316" s="203" t="s">
        <v>430</v>
      </c>
      <c r="F316" s="203" t="s">
        <v>431</v>
      </c>
      <c r="G316" s="190"/>
      <c r="H316" s="190"/>
      <c r="I316" s="193"/>
      <c r="J316" s="204">
        <f>BK316</f>
        <v>0</v>
      </c>
      <c r="K316" s="190"/>
      <c r="L316" s="195"/>
      <c r="M316" s="196"/>
      <c r="N316" s="197"/>
      <c r="O316" s="197"/>
      <c r="P316" s="198">
        <f>SUM(P317:P323)</f>
        <v>0</v>
      </c>
      <c r="Q316" s="197"/>
      <c r="R316" s="198">
        <f>SUM(R317:R323)</f>
        <v>0.0077999999999999996</v>
      </c>
      <c r="S316" s="197"/>
      <c r="T316" s="199">
        <f>SUM(T317:T323)</f>
        <v>0.0012000000000000001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0" t="s">
        <v>82</v>
      </c>
      <c r="AT316" s="201" t="s">
        <v>71</v>
      </c>
      <c r="AU316" s="201" t="s">
        <v>80</v>
      </c>
      <c r="AY316" s="200" t="s">
        <v>130</v>
      </c>
      <c r="BK316" s="202">
        <f>SUM(BK317:BK323)</f>
        <v>0</v>
      </c>
    </row>
    <row r="317" s="2" customFormat="1" ht="16.5" customHeight="1">
      <c r="A317" s="39"/>
      <c r="B317" s="40"/>
      <c r="C317" s="205" t="s">
        <v>729</v>
      </c>
      <c r="D317" s="205" t="s">
        <v>132</v>
      </c>
      <c r="E317" s="206" t="s">
        <v>1487</v>
      </c>
      <c r="F317" s="207" t="s">
        <v>1488</v>
      </c>
      <c r="G317" s="208" t="s">
        <v>338</v>
      </c>
      <c r="H317" s="209">
        <v>3</v>
      </c>
      <c r="I317" s="210"/>
      <c r="J317" s="211">
        <f>ROUND(I317*H317,2)</f>
        <v>0</v>
      </c>
      <c r="K317" s="207" t="s">
        <v>136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0.00040000000000000002</v>
      </c>
      <c r="T317" s="215">
        <f>S317*H317</f>
        <v>0.0012000000000000001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230</v>
      </c>
      <c r="AT317" s="216" t="s">
        <v>132</v>
      </c>
      <c r="AU317" s="216" t="s">
        <v>82</v>
      </c>
      <c r="AY317" s="18" t="s">
        <v>130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80</v>
      </c>
      <c r="BK317" s="217">
        <f>ROUND(I317*H317,2)</f>
        <v>0</v>
      </c>
      <c r="BL317" s="18" t="s">
        <v>230</v>
      </c>
      <c r="BM317" s="216" t="s">
        <v>1489</v>
      </c>
    </row>
    <row r="318" s="2" customFormat="1">
      <c r="A318" s="39"/>
      <c r="B318" s="40"/>
      <c r="C318" s="41"/>
      <c r="D318" s="218" t="s">
        <v>139</v>
      </c>
      <c r="E318" s="41"/>
      <c r="F318" s="219" t="s">
        <v>1490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139</v>
      </c>
      <c r="AU318" s="18" t="s">
        <v>82</v>
      </c>
    </row>
    <row r="319" s="2" customFormat="1" ht="16.5" customHeight="1">
      <c r="A319" s="39"/>
      <c r="B319" s="40"/>
      <c r="C319" s="205" t="s">
        <v>731</v>
      </c>
      <c r="D319" s="205" t="s">
        <v>132</v>
      </c>
      <c r="E319" s="206" t="s">
        <v>1491</v>
      </c>
      <c r="F319" s="207" t="s">
        <v>1492</v>
      </c>
      <c r="G319" s="208" t="s">
        <v>338</v>
      </c>
      <c r="H319" s="209">
        <v>3</v>
      </c>
      <c r="I319" s="210"/>
      <c r="J319" s="211">
        <f>ROUND(I319*H319,2)</f>
        <v>0</v>
      </c>
      <c r="K319" s="207" t="s">
        <v>136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230</v>
      </c>
      <c r="AT319" s="216" t="s">
        <v>132</v>
      </c>
      <c r="AU319" s="216" t="s">
        <v>82</v>
      </c>
      <c r="AY319" s="18" t="s">
        <v>130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230</v>
      </c>
      <c r="BM319" s="216" t="s">
        <v>1493</v>
      </c>
    </row>
    <row r="320" s="2" customFormat="1">
      <c r="A320" s="39"/>
      <c r="B320" s="40"/>
      <c r="C320" s="41"/>
      <c r="D320" s="218" t="s">
        <v>139</v>
      </c>
      <c r="E320" s="41"/>
      <c r="F320" s="219" t="s">
        <v>1494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139</v>
      </c>
      <c r="AU320" s="18" t="s">
        <v>82</v>
      </c>
    </row>
    <row r="321" s="2" customFormat="1" ht="16.5" customHeight="1">
      <c r="A321" s="39"/>
      <c r="B321" s="40"/>
      <c r="C321" s="256" t="s">
        <v>737</v>
      </c>
      <c r="D321" s="256" t="s">
        <v>218</v>
      </c>
      <c r="E321" s="257" t="s">
        <v>1495</v>
      </c>
      <c r="F321" s="258" t="s">
        <v>1496</v>
      </c>
      <c r="G321" s="259" t="s">
        <v>338</v>
      </c>
      <c r="H321" s="260">
        <v>3</v>
      </c>
      <c r="I321" s="261"/>
      <c r="J321" s="262">
        <f>ROUND(I321*H321,2)</f>
        <v>0</v>
      </c>
      <c r="K321" s="258" t="s">
        <v>19</v>
      </c>
      <c r="L321" s="263"/>
      <c r="M321" s="264" t="s">
        <v>19</v>
      </c>
      <c r="N321" s="265" t="s">
        <v>43</v>
      </c>
      <c r="O321" s="85"/>
      <c r="P321" s="214">
        <f>O321*H321</f>
        <v>0</v>
      </c>
      <c r="Q321" s="214">
        <v>0.0025999999999999999</v>
      </c>
      <c r="R321" s="214">
        <f>Q321*H321</f>
        <v>0.0077999999999999996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324</v>
      </c>
      <c r="AT321" s="216" t="s">
        <v>218</v>
      </c>
      <c r="AU321" s="216" t="s">
        <v>82</v>
      </c>
      <c r="AY321" s="18" t="s">
        <v>130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230</v>
      </c>
      <c r="BM321" s="216" t="s">
        <v>1497</v>
      </c>
    </row>
    <row r="322" s="2" customFormat="1" ht="24.15" customHeight="1">
      <c r="A322" s="39"/>
      <c r="B322" s="40"/>
      <c r="C322" s="205" t="s">
        <v>743</v>
      </c>
      <c r="D322" s="205" t="s">
        <v>132</v>
      </c>
      <c r="E322" s="206" t="s">
        <v>442</v>
      </c>
      <c r="F322" s="207" t="s">
        <v>443</v>
      </c>
      <c r="G322" s="208" t="s">
        <v>151</v>
      </c>
      <c r="H322" s="209">
        <v>0.0080000000000000002</v>
      </c>
      <c r="I322" s="210"/>
      <c r="J322" s="211">
        <f>ROUND(I322*H322,2)</f>
        <v>0</v>
      </c>
      <c r="K322" s="207" t="s">
        <v>136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230</v>
      </c>
      <c r="AT322" s="216" t="s">
        <v>132</v>
      </c>
      <c r="AU322" s="216" t="s">
        <v>82</v>
      </c>
      <c r="AY322" s="18" t="s">
        <v>130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230</v>
      </c>
      <c r="BM322" s="216" t="s">
        <v>1498</v>
      </c>
    </row>
    <row r="323" s="2" customFormat="1">
      <c r="A323" s="39"/>
      <c r="B323" s="40"/>
      <c r="C323" s="41"/>
      <c r="D323" s="218" t="s">
        <v>139</v>
      </c>
      <c r="E323" s="41"/>
      <c r="F323" s="219" t="s">
        <v>445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139</v>
      </c>
      <c r="AU323" s="18" t="s">
        <v>82</v>
      </c>
    </row>
    <row r="324" s="12" customFormat="1" ht="22.8" customHeight="1">
      <c r="A324" s="12"/>
      <c r="B324" s="189"/>
      <c r="C324" s="190"/>
      <c r="D324" s="191" t="s">
        <v>71</v>
      </c>
      <c r="E324" s="203" t="s">
        <v>446</v>
      </c>
      <c r="F324" s="203" t="s">
        <v>447</v>
      </c>
      <c r="G324" s="190"/>
      <c r="H324" s="190"/>
      <c r="I324" s="193"/>
      <c r="J324" s="204">
        <f>BK324</f>
        <v>0</v>
      </c>
      <c r="K324" s="190"/>
      <c r="L324" s="195"/>
      <c r="M324" s="196"/>
      <c r="N324" s="197"/>
      <c r="O324" s="197"/>
      <c r="P324" s="198">
        <f>SUM(P325:P335)</f>
        <v>0</v>
      </c>
      <c r="Q324" s="197"/>
      <c r="R324" s="198">
        <f>SUM(R325:R335)</f>
        <v>0.0051243184640000008</v>
      </c>
      <c r="S324" s="197"/>
      <c r="T324" s="199">
        <f>SUM(T325:T335)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0" t="s">
        <v>82</v>
      </c>
      <c r="AT324" s="201" t="s">
        <v>71</v>
      </c>
      <c r="AU324" s="201" t="s">
        <v>80</v>
      </c>
      <c r="AY324" s="200" t="s">
        <v>130</v>
      </c>
      <c r="BK324" s="202">
        <f>SUM(BK325:BK335)</f>
        <v>0</v>
      </c>
    </row>
    <row r="325" s="2" customFormat="1" ht="16.5" customHeight="1">
      <c r="A325" s="39"/>
      <c r="B325" s="40"/>
      <c r="C325" s="205" t="s">
        <v>748</v>
      </c>
      <c r="D325" s="205" t="s">
        <v>132</v>
      </c>
      <c r="E325" s="206" t="s">
        <v>449</v>
      </c>
      <c r="F325" s="207" t="s">
        <v>450</v>
      </c>
      <c r="G325" s="208" t="s">
        <v>170</v>
      </c>
      <c r="H325" s="209">
        <v>13.952</v>
      </c>
      <c r="I325" s="210"/>
      <c r="J325" s="211">
        <f>ROUND(I325*H325,2)</f>
        <v>0</v>
      </c>
      <c r="K325" s="207" t="s">
        <v>136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0.000109232</v>
      </c>
      <c r="R325" s="214">
        <f>Q325*H325</f>
        <v>0.001524004864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230</v>
      </c>
      <c r="AT325" s="216" t="s">
        <v>132</v>
      </c>
      <c r="AU325" s="216" t="s">
        <v>82</v>
      </c>
      <c r="AY325" s="18" t="s">
        <v>130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230</v>
      </c>
      <c r="BM325" s="216" t="s">
        <v>1499</v>
      </c>
    </row>
    <row r="326" s="2" customFormat="1">
      <c r="A326" s="39"/>
      <c r="B326" s="40"/>
      <c r="C326" s="41"/>
      <c r="D326" s="218" t="s">
        <v>139</v>
      </c>
      <c r="E326" s="41"/>
      <c r="F326" s="219" t="s">
        <v>452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139</v>
      </c>
      <c r="AU326" s="18" t="s">
        <v>82</v>
      </c>
    </row>
    <row r="327" s="15" customFormat="1">
      <c r="A327" s="15"/>
      <c r="B327" s="246"/>
      <c r="C327" s="247"/>
      <c r="D327" s="225" t="s">
        <v>141</v>
      </c>
      <c r="E327" s="248" t="s">
        <v>19</v>
      </c>
      <c r="F327" s="249" t="s">
        <v>453</v>
      </c>
      <c r="G327" s="247"/>
      <c r="H327" s="248" t="s">
        <v>19</v>
      </c>
      <c r="I327" s="250"/>
      <c r="J327" s="247"/>
      <c r="K327" s="247"/>
      <c r="L327" s="251"/>
      <c r="M327" s="252"/>
      <c r="N327" s="253"/>
      <c r="O327" s="253"/>
      <c r="P327" s="253"/>
      <c r="Q327" s="253"/>
      <c r="R327" s="253"/>
      <c r="S327" s="253"/>
      <c r="T327" s="25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5" t="s">
        <v>141</v>
      </c>
      <c r="AU327" s="255" t="s">
        <v>82</v>
      </c>
      <c r="AV327" s="15" t="s">
        <v>80</v>
      </c>
      <c r="AW327" s="15" t="s">
        <v>34</v>
      </c>
      <c r="AX327" s="15" t="s">
        <v>72</v>
      </c>
      <c r="AY327" s="255" t="s">
        <v>130</v>
      </c>
    </row>
    <row r="328" s="13" customFormat="1">
      <c r="A328" s="13"/>
      <c r="B328" s="223"/>
      <c r="C328" s="224"/>
      <c r="D328" s="225" t="s">
        <v>141</v>
      </c>
      <c r="E328" s="226" t="s">
        <v>19</v>
      </c>
      <c r="F328" s="227" t="s">
        <v>1500</v>
      </c>
      <c r="G328" s="224"/>
      <c r="H328" s="228">
        <v>2</v>
      </c>
      <c r="I328" s="229"/>
      <c r="J328" s="224"/>
      <c r="K328" s="224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141</v>
      </c>
      <c r="AU328" s="234" t="s">
        <v>82</v>
      </c>
      <c r="AV328" s="13" t="s">
        <v>82</v>
      </c>
      <c r="AW328" s="13" t="s">
        <v>34</v>
      </c>
      <c r="AX328" s="13" t="s">
        <v>72</v>
      </c>
      <c r="AY328" s="234" t="s">
        <v>130</v>
      </c>
    </row>
    <row r="329" s="15" customFormat="1">
      <c r="A329" s="15"/>
      <c r="B329" s="246"/>
      <c r="C329" s="247"/>
      <c r="D329" s="225" t="s">
        <v>141</v>
      </c>
      <c r="E329" s="248" t="s">
        <v>19</v>
      </c>
      <c r="F329" s="249" t="s">
        <v>1501</v>
      </c>
      <c r="G329" s="247"/>
      <c r="H329" s="248" t="s">
        <v>19</v>
      </c>
      <c r="I329" s="250"/>
      <c r="J329" s="247"/>
      <c r="K329" s="247"/>
      <c r="L329" s="251"/>
      <c r="M329" s="252"/>
      <c r="N329" s="253"/>
      <c r="O329" s="253"/>
      <c r="P329" s="253"/>
      <c r="Q329" s="253"/>
      <c r="R329" s="253"/>
      <c r="S329" s="253"/>
      <c r="T329" s="25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5" t="s">
        <v>141</v>
      </c>
      <c r="AU329" s="255" t="s">
        <v>82</v>
      </c>
      <c r="AV329" s="15" t="s">
        <v>80</v>
      </c>
      <c r="AW329" s="15" t="s">
        <v>34</v>
      </c>
      <c r="AX329" s="15" t="s">
        <v>72</v>
      </c>
      <c r="AY329" s="255" t="s">
        <v>130</v>
      </c>
    </row>
    <row r="330" s="13" customFormat="1">
      <c r="A330" s="13"/>
      <c r="B330" s="223"/>
      <c r="C330" s="224"/>
      <c r="D330" s="225" t="s">
        <v>141</v>
      </c>
      <c r="E330" s="226" t="s">
        <v>19</v>
      </c>
      <c r="F330" s="227" t="s">
        <v>1502</v>
      </c>
      <c r="G330" s="224"/>
      <c r="H330" s="228">
        <v>11.952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141</v>
      </c>
      <c r="AU330" s="234" t="s">
        <v>82</v>
      </c>
      <c r="AV330" s="13" t="s">
        <v>82</v>
      </c>
      <c r="AW330" s="13" t="s">
        <v>34</v>
      </c>
      <c r="AX330" s="13" t="s">
        <v>72</v>
      </c>
      <c r="AY330" s="234" t="s">
        <v>130</v>
      </c>
    </row>
    <row r="331" s="14" customFormat="1">
      <c r="A331" s="14"/>
      <c r="B331" s="235"/>
      <c r="C331" s="236"/>
      <c r="D331" s="225" t="s">
        <v>141</v>
      </c>
      <c r="E331" s="237" t="s">
        <v>19</v>
      </c>
      <c r="F331" s="238" t="s">
        <v>143</v>
      </c>
      <c r="G331" s="236"/>
      <c r="H331" s="239">
        <v>13.952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5" t="s">
        <v>141</v>
      </c>
      <c r="AU331" s="245" t="s">
        <v>82</v>
      </c>
      <c r="AV331" s="14" t="s">
        <v>137</v>
      </c>
      <c r="AW331" s="14" t="s">
        <v>4</v>
      </c>
      <c r="AX331" s="14" t="s">
        <v>80</v>
      </c>
      <c r="AY331" s="245" t="s">
        <v>130</v>
      </c>
    </row>
    <row r="332" s="2" customFormat="1" ht="16.5" customHeight="1">
      <c r="A332" s="39"/>
      <c r="B332" s="40"/>
      <c r="C332" s="205" t="s">
        <v>753</v>
      </c>
      <c r="D332" s="205" t="s">
        <v>132</v>
      </c>
      <c r="E332" s="206" t="s">
        <v>458</v>
      </c>
      <c r="F332" s="207" t="s">
        <v>459</v>
      </c>
      <c r="G332" s="208" t="s">
        <v>170</v>
      </c>
      <c r="H332" s="209">
        <v>13.952</v>
      </c>
      <c r="I332" s="210"/>
      <c r="J332" s="211">
        <f>ROUND(I332*H332,2)</f>
        <v>0</v>
      </c>
      <c r="K332" s="207" t="s">
        <v>136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0.000135</v>
      </c>
      <c r="R332" s="214">
        <f>Q332*H332</f>
        <v>0.0018835200000000001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230</v>
      </c>
      <c r="AT332" s="216" t="s">
        <v>132</v>
      </c>
      <c r="AU332" s="216" t="s">
        <v>82</v>
      </c>
      <c r="AY332" s="18" t="s">
        <v>130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230</v>
      </c>
      <c r="BM332" s="216" t="s">
        <v>1503</v>
      </c>
    </row>
    <row r="333" s="2" customFormat="1">
      <c r="A333" s="39"/>
      <c r="B333" s="40"/>
      <c r="C333" s="41"/>
      <c r="D333" s="218" t="s">
        <v>139</v>
      </c>
      <c r="E333" s="41"/>
      <c r="F333" s="219" t="s">
        <v>461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139</v>
      </c>
      <c r="AU333" s="18" t="s">
        <v>82</v>
      </c>
    </row>
    <row r="334" s="2" customFormat="1" ht="16.5" customHeight="1">
      <c r="A334" s="39"/>
      <c r="B334" s="40"/>
      <c r="C334" s="205" t="s">
        <v>755</v>
      </c>
      <c r="D334" s="205" t="s">
        <v>132</v>
      </c>
      <c r="E334" s="206" t="s">
        <v>463</v>
      </c>
      <c r="F334" s="207" t="s">
        <v>464</v>
      </c>
      <c r="G334" s="208" t="s">
        <v>170</v>
      </c>
      <c r="H334" s="209">
        <v>13.952</v>
      </c>
      <c r="I334" s="210"/>
      <c r="J334" s="211">
        <f>ROUND(I334*H334,2)</f>
        <v>0</v>
      </c>
      <c r="K334" s="207" t="s">
        <v>136</v>
      </c>
      <c r="L334" s="45"/>
      <c r="M334" s="212" t="s">
        <v>19</v>
      </c>
      <c r="N334" s="213" t="s">
        <v>43</v>
      </c>
      <c r="O334" s="85"/>
      <c r="P334" s="214">
        <f>O334*H334</f>
        <v>0</v>
      </c>
      <c r="Q334" s="214">
        <v>0.00012305000000000001</v>
      </c>
      <c r="R334" s="214">
        <f>Q334*H334</f>
        <v>0.0017167936000000001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230</v>
      </c>
      <c r="AT334" s="216" t="s">
        <v>132</v>
      </c>
      <c r="AU334" s="216" t="s">
        <v>82</v>
      </c>
      <c r="AY334" s="18" t="s">
        <v>130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80</v>
      </c>
      <c r="BK334" s="217">
        <f>ROUND(I334*H334,2)</f>
        <v>0</v>
      </c>
      <c r="BL334" s="18" t="s">
        <v>230</v>
      </c>
      <c r="BM334" s="216" t="s">
        <v>1504</v>
      </c>
    </row>
    <row r="335" s="2" customFormat="1">
      <c r="A335" s="39"/>
      <c r="B335" s="40"/>
      <c r="C335" s="41"/>
      <c r="D335" s="218" t="s">
        <v>139</v>
      </c>
      <c r="E335" s="41"/>
      <c r="F335" s="219" t="s">
        <v>466</v>
      </c>
      <c r="G335" s="41"/>
      <c r="H335" s="41"/>
      <c r="I335" s="220"/>
      <c r="J335" s="41"/>
      <c r="K335" s="41"/>
      <c r="L335" s="45"/>
      <c r="M335" s="267"/>
      <c r="N335" s="268"/>
      <c r="O335" s="269"/>
      <c r="P335" s="269"/>
      <c r="Q335" s="269"/>
      <c r="R335" s="269"/>
      <c r="S335" s="269"/>
      <c r="T335" s="270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139</v>
      </c>
      <c r="AU335" s="18" t="s">
        <v>82</v>
      </c>
    </row>
    <row r="336" s="2" customFormat="1" ht="6.96" customHeight="1">
      <c r="A336" s="39"/>
      <c r="B336" s="60"/>
      <c r="C336" s="61"/>
      <c r="D336" s="61"/>
      <c r="E336" s="61"/>
      <c r="F336" s="61"/>
      <c r="G336" s="61"/>
      <c r="H336" s="61"/>
      <c r="I336" s="61"/>
      <c r="J336" s="61"/>
      <c r="K336" s="61"/>
      <c r="L336" s="45"/>
      <c r="M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</row>
  </sheetData>
  <sheetProtection sheet="1" autoFilter="0" formatColumns="0" formatRows="0" objects="1" scenarios="1" spinCount="100000" saltValue="LflF/GLaSIJuwhQ6A3Ng6NC6fVnsC4rDxYe/juupAk5e+C0OSB7htcNZEqpnh6ZDeQbNHxcrQwibM2HLImZW7w==" hashValue="jIB3GHdDARuSrsOSDU47Gh1qeu3X7hoGKBX4duQ4LqHjrcXVlZqI8s48U8cMdOn6UC8jW+VZTPWtD34wniGKcw==" algorithmName="SHA-512" password="CC35"/>
  <autoFilter ref="C92:K335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3_02/122111101"/>
    <hyperlink ref="F102" r:id="rId2" display="https://podminky.urs.cz/item/CS_URS_2023_02/162551108"/>
    <hyperlink ref="F104" r:id="rId3" display="https://podminky.urs.cz/item/CS_URS_2023_02/171201231"/>
    <hyperlink ref="F107" r:id="rId4" display="https://podminky.urs.cz/item/CS_URS_2023_02/171251201"/>
    <hyperlink ref="F110" r:id="rId5" display="https://podminky.urs.cz/item/CS_URS_2023_02/271532213"/>
    <hyperlink ref="F116" r:id="rId6" display="https://podminky.urs.cz/item/CS_URS_2023_02/629135102"/>
    <hyperlink ref="F121" r:id="rId7" display="https://podminky.urs.cz/item/CS_URS_2023_02/622335202"/>
    <hyperlink ref="F128" r:id="rId8" display="https://podminky.urs.cz/item/CS_URS_2023_02/622131121"/>
    <hyperlink ref="F131" r:id="rId9" display="https://podminky.urs.cz/item/CS_URS_2023_02/622151031"/>
    <hyperlink ref="F134" r:id="rId10" display="https://podminky.urs.cz/item/CS_URS_2023_02/622143003"/>
    <hyperlink ref="F143" r:id="rId11" display="https://podminky.urs.cz/item/CS_URS_2023_02/629995101"/>
    <hyperlink ref="F152" r:id="rId12" display="https://podminky.urs.cz/item/CS_URS_2023_02/629991012"/>
    <hyperlink ref="F156" r:id="rId13" display="https://podminky.urs.cz/item/CS_URS_2023_02/632450132"/>
    <hyperlink ref="F162" r:id="rId14" display="https://podminky.urs.cz/item/CS_URS_2023_02/637211131"/>
    <hyperlink ref="F168" r:id="rId15" display="https://podminky.urs.cz/item/CS_URS_2023_02/637311131"/>
    <hyperlink ref="F174" r:id="rId16" display="https://podminky.urs.cz/item/CS_URS_2023_02/941321111"/>
    <hyperlink ref="F178" r:id="rId17" display="https://podminky.urs.cz/item/CS_URS_2023_02/941321211"/>
    <hyperlink ref="F182" r:id="rId18" display="https://podminky.urs.cz/item/CS_URS_2023_02/941321811"/>
    <hyperlink ref="F184" r:id="rId19" display="https://podminky.urs.cz/item/CS_URS_2023_02/944511111"/>
    <hyperlink ref="F186" r:id="rId20" display="https://podminky.urs.cz/item/CS_URS_2023_02/944511211"/>
    <hyperlink ref="F190" r:id="rId21" display="https://podminky.urs.cz/item/CS_URS_2023_02/944511811"/>
    <hyperlink ref="F192" r:id="rId22" display="https://podminky.urs.cz/item/CS_URS_2023_02/952901111"/>
    <hyperlink ref="F196" r:id="rId23" display="https://podminky.urs.cz/item/CS_URS_2023_02/978036141"/>
    <hyperlink ref="F204" r:id="rId24" display="https://podminky.urs.cz/item/CS_URS_2023_02/997013151"/>
    <hyperlink ref="F206" r:id="rId25" display="https://podminky.urs.cz/item/CS_URS_2023_02/997013501"/>
    <hyperlink ref="F208" r:id="rId26" display="https://podminky.urs.cz/item/CS_URS_2023_02/997013509"/>
    <hyperlink ref="F212" r:id="rId27" display="https://podminky.urs.cz/item/CS_URS_2023_02/997013871"/>
    <hyperlink ref="F215" r:id="rId28" display="https://podminky.urs.cz/item/CS_URS_2023_02/998011001"/>
    <hyperlink ref="F219" r:id="rId29" display="https://podminky.urs.cz/item/CS_URS_2023_02/712340832"/>
    <hyperlink ref="F223" r:id="rId30" display="https://podminky.urs.cz/item/CS_URS_2023_02/712363004"/>
    <hyperlink ref="F230" r:id="rId31" display="https://podminky.urs.cz/item/CS_URS_2023_02/712363122"/>
    <hyperlink ref="F233" r:id="rId32" display="https://podminky.urs.cz/item/CS_URS_2023_02/712363352"/>
    <hyperlink ref="F238" r:id="rId33" display="https://podminky.urs.cz/item/CS_URS_2023_02/712363353"/>
    <hyperlink ref="F243" r:id="rId34" display="https://podminky.urs.cz/item/CS_URS_2023_02/712363357"/>
    <hyperlink ref="F248" r:id="rId35" display="https://podminky.urs.cz/item/CS_URS_2023_02/712861705"/>
    <hyperlink ref="F253" r:id="rId36" display="https://podminky.urs.cz/item/CS_URS_2023_02/712964703"/>
    <hyperlink ref="F265" r:id="rId37" display="https://podminky.urs.cz/item/CS_URS_2023_02/712999002"/>
    <hyperlink ref="F268" r:id="rId38" display="https://podminky.urs.cz/item/CS_URS_2023_02/712391171"/>
    <hyperlink ref="F276" r:id="rId39" display="https://podminky.urs.cz/item/CS_URS_2023_02/998712102"/>
    <hyperlink ref="F281" r:id="rId40" display="https://podminky.urs.cz/item/CS_URS_2023_02/998741102"/>
    <hyperlink ref="F284" r:id="rId41" display="https://podminky.urs.cz/item/CS_URS_2023_02/762361313"/>
    <hyperlink ref="F289" r:id="rId42" display="https://podminky.urs.cz/item/CS_URS_2023_02/998762101"/>
    <hyperlink ref="F292" r:id="rId43" display="https://podminky.urs.cz/item/CS_URS_2023_02/764002811"/>
    <hyperlink ref="F294" r:id="rId44" display="https://podminky.urs.cz/item/CS_URS_2023_02/764002841"/>
    <hyperlink ref="F301" r:id="rId45" display="https://podminky.urs.cz/item/CS_URS_2023_02/764004801"/>
    <hyperlink ref="F305" r:id="rId46" display="https://podminky.urs.cz/item/CS_URS_2023_02/764004861"/>
    <hyperlink ref="F307" r:id="rId47" display="https://podminky.urs.cz/item/CS_URS_2023_02/764511602"/>
    <hyperlink ref="F311" r:id="rId48" display="https://podminky.urs.cz/item/CS_URS_2023_02/764511642"/>
    <hyperlink ref="F313" r:id="rId49" display="https://podminky.urs.cz/item/CS_URS_2023_02/764518622"/>
    <hyperlink ref="F315" r:id="rId50" display="https://podminky.urs.cz/item/CS_URS_2023_02/998764101"/>
    <hyperlink ref="F318" r:id="rId51" display="https://podminky.urs.cz/item/CS_URS_2023_02/767810811"/>
    <hyperlink ref="F320" r:id="rId52" display="https://podminky.urs.cz/item/CS_URS_2023_02/767810113"/>
    <hyperlink ref="F323" r:id="rId53" display="https://podminky.urs.cz/item/CS_URS_2023_02/998767101"/>
    <hyperlink ref="F326" r:id="rId54" display="https://podminky.urs.cz/item/CS_URS_2023_02/783306807"/>
    <hyperlink ref="F333" r:id="rId55" display="https://podminky.urs.cz/item/CS_URS_2023_02/783314203"/>
    <hyperlink ref="F335" r:id="rId56" display="https://podminky.urs.cz/item/CS_URS_2023_02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Hněvice dopravní pavilon - oprava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33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ROUND((SUM(BE84:BE102)),  2)</f>
        <v>0</v>
      </c>
      <c r="G33" s="39"/>
      <c r="H33" s="39"/>
      <c r="I33" s="149">
        <v>0.20999999999999999</v>
      </c>
      <c r="J33" s="148">
        <f>ROUND(((SUM(BE84:BE102))*I33),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ROUND((SUM(BF84:BF102)),  2)</f>
        <v>0</v>
      </c>
      <c r="G34" s="39"/>
      <c r="H34" s="39"/>
      <c r="I34" s="149">
        <v>0.14999999999999999</v>
      </c>
      <c r="J34" s="148">
        <f>ROUND(((SUM(BF84:BF102))*I34),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ROUND((SUM(BG84:BG102)),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ROUND((SUM(BH84:BH102)),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Hněvice dopravní pavilon - oprava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Hněvice</v>
      </c>
      <c r="G52" s="41"/>
      <c r="H52" s="41"/>
      <c r="I52" s="33" t="s">
        <v>23</v>
      </c>
      <c r="J52" s="73" t="str">
        <f>IF(J12="","",J12)</f>
        <v>29. 8. 2023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1506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1507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1508</v>
      </c>
      <c r="E62" s="175"/>
      <c r="F62" s="175"/>
      <c r="G62" s="175"/>
      <c r="H62" s="175"/>
      <c r="I62" s="175"/>
      <c r="J62" s="176">
        <f>J90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1509</v>
      </c>
      <c r="E63" s="175"/>
      <c r="F63" s="175"/>
      <c r="G63" s="175"/>
      <c r="H63" s="175"/>
      <c r="I63" s="175"/>
      <c r="J63" s="176">
        <f>J95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1510</v>
      </c>
      <c r="E64" s="175"/>
      <c r="F64" s="175"/>
      <c r="G64" s="175"/>
      <c r="H64" s="175"/>
      <c r="I64" s="175"/>
      <c r="J64" s="176">
        <f>J99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115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Hněvice dopravní pavilon - oprava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Hněvice</v>
      </c>
      <c r="G78" s="41"/>
      <c r="H78" s="41"/>
      <c r="I78" s="33" t="s">
        <v>23</v>
      </c>
      <c r="J78" s="73" t="str">
        <f>IF(J12="","",J12)</f>
        <v>29. 8. 2023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Správa železnic, státní organizace</v>
      </c>
      <c r="G80" s="41"/>
      <c r="H80" s="41"/>
      <c r="I80" s="33" t="s">
        <v>32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116</v>
      </c>
      <c r="D83" s="181" t="s">
        <v>57</v>
      </c>
      <c r="E83" s="181" t="s">
        <v>53</v>
      </c>
      <c r="F83" s="181" t="s">
        <v>54</v>
      </c>
      <c r="G83" s="181" t="s">
        <v>117</v>
      </c>
      <c r="H83" s="181" t="s">
        <v>118</v>
      </c>
      <c r="I83" s="181" t="s">
        <v>119</v>
      </c>
      <c r="J83" s="181" t="s">
        <v>100</v>
      </c>
      <c r="K83" s="182" t="s">
        <v>120</v>
      </c>
      <c r="L83" s="183"/>
      <c r="M83" s="93" t="s">
        <v>19</v>
      </c>
      <c r="N83" s="94" t="s">
        <v>42</v>
      </c>
      <c r="O83" s="94" t="s">
        <v>121</v>
      </c>
      <c r="P83" s="94" t="s">
        <v>122</v>
      </c>
      <c r="Q83" s="94" t="s">
        <v>123</v>
      </c>
      <c r="R83" s="94" t="s">
        <v>124</v>
      </c>
      <c r="S83" s="94" t="s">
        <v>125</v>
      </c>
      <c r="T83" s="95" t="s">
        <v>126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127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101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1511</v>
      </c>
      <c r="F85" s="192" t="s">
        <v>1512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P86+P90+P95+P99</f>
        <v>0</v>
      </c>
      <c r="Q85" s="197"/>
      <c r="R85" s="198">
        <f>R86+R90+R95+R99</f>
        <v>0</v>
      </c>
      <c r="S85" s="197"/>
      <c r="T85" s="199">
        <f>T86+T90+T95+T99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160</v>
      </c>
      <c r="AT85" s="201" t="s">
        <v>71</v>
      </c>
      <c r="AU85" s="201" t="s">
        <v>72</v>
      </c>
      <c r="AY85" s="200" t="s">
        <v>130</v>
      </c>
      <c r="BK85" s="202">
        <f>BK86+BK90+BK95+BK99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1513</v>
      </c>
      <c r="F86" s="203" t="s">
        <v>1514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SUM(P87:P89)</f>
        <v>0</v>
      </c>
      <c r="Q86" s="197"/>
      <c r="R86" s="198">
        <f>SUM(R87:R89)</f>
        <v>0</v>
      </c>
      <c r="S86" s="197"/>
      <c r="T86" s="199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160</v>
      </c>
      <c r="AT86" s="201" t="s">
        <v>71</v>
      </c>
      <c r="AU86" s="201" t="s">
        <v>80</v>
      </c>
      <c r="AY86" s="200" t="s">
        <v>130</v>
      </c>
      <c r="BK86" s="202">
        <f>SUM(BK87:BK89)</f>
        <v>0</v>
      </c>
    </row>
    <row r="87" s="2" customFormat="1" ht="16.5" customHeight="1">
      <c r="A87" s="39"/>
      <c r="B87" s="40"/>
      <c r="C87" s="205" t="s">
        <v>80</v>
      </c>
      <c r="D87" s="205" t="s">
        <v>132</v>
      </c>
      <c r="E87" s="206" t="s">
        <v>1515</v>
      </c>
      <c r="F87" s="207" t="s">
        <v>1514</v>
      </c>
      <c r="G87" s="208" t="s">
        <v>379</v>
      </c>
      <c r="H87" s="209">
        <v>1</v>
      </c>
      <c r="I87" s="210"/>
      <c r="J87" s="211">
        <f>ROUND(I87*H87,2)</f>
        <v>0</v>
      </c>
      <c r="K87" s="207" t="s">
        <v>136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1516</v>
      </c>
      <c r="AT87" s="216" t="s">
        <v>132</v>
      </c>
      <c r="AU87" s="216" t="s">
        <v>82</v>
      </c>
      <c r="AY87" s="18" t="s">
        <v>130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1516</v>
      </c>
      <c r="BM87" s="216" t="s">
        <v>1517</v>
      </c>
    </row>
    <row r="88" s="2" customFormat="1">
      <c r="A88" s="39"/>
      <c r="B88" s="40"/>
      <c r="C88" s="41"/>
      <c r="D88" s="218" t="s">
        <v>139</v>
      </c>
      <c r="E88" s="41"/>
      <c r="F88" s="219" t="s">
        <v>1518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139</v>
      </c>
      <c r="AU88" s="18" t="s">
        <v>82</v>
      </c>
    </row>
    <row r="89" s="2" customFormat="1">
      <c r="A89" s="39"/>
      <c r="B89" s="40"/>
      <c r="C89" s="41"/>
      <c r="D89" s="225" t="s">
        <v>275</v>
      </c>
      <c r="E89" s="41"/>
      <c r="F89" s="266" t="s">
        <v>1519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275</v>
      </c>
      <c r="AU89" s="18" t="s">
        <v>82</v>
      </c>
    </row>
    <row r="90" s="12" customFormat="1" ht="22.8" customHeight="1">
      <c r="A90" s="12"/>
      <c r="B90" s="189"/>
      <c r="C90" s="190"/>
      <c r="D90" s="191" t="s">
        <v>71</v>
      </c>
      <c r="E90" s="203" t="s">
        <v>1520</v>
      </c>
      <c r="F90" s="203" t="s">
        <v>1521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SUM(P91:P94)</f>
        <v>0</v>
      </c>
      <c r="Q90" s="197"/>
      <c r="R90" s="198">
        <f>SUM(R91:R94)</f>
        <v>0</v>
      </c>
      <c r="S90" s="197"/>
      <c r="T90" s="199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160</v>
      </c>
      <c r="AT90" s="201" t="s">
        <v>71</v>
      </c>
      <c r="AU90" s="201" t="s">
        <v>80</v>
      </c>
      <c r="AY90" s="200" t="s">
        <v>130</v>
      </c>
      <c r="BK90" s="202">
        <f>SUM(BK91:BK94)</f>
        <v>0</v>
      </c>
    </row>
    <row r="91" s="2" customFormat="1" ht="16.5" customHeight="1">
      <c r="A91" s="39"/>
      <c r="B91" s="40"/>
      <c r="C91" s="205" t="s">
        <v>82</v>
      </c>
      <c r="D91" s="205" t="s">
        <v>132</v>
      </c>
      <c r="E91" s="206" t="s">
        <v>1522</v>
      </c>
      <c r="F91" s="207" t="s">
        <v>1523</v>
      </c>
      <c r="G91" s="208" t="s">
        <v>379</v>
      </c>
      <c r="H91" s="209">
        <v>1</v>
      </c>
      <c r="I91" s="210"/>
      <c r="J91" s="211">
        <f>ROUND(I91*H91,2)</f>
        <v>0</v>
      </c>
      <c r="K91" s="207" t="s">
        <v>136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1516</v>
      </c>
      <c r="AT91" s="216" t="s">
        <v>132</v>
      </c>
      <c r="AU91" s="216" t="s">
        <v>82</v>
      </c>
      <c r="AY91" s="18" t="s">
        <v>130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1516</v>
      </c>
      <c r="BM91" s="216" t="s">
        <v>1524</v>
      </c>
    </row>
    <row r="92" s="2" customFormat="1">
      <c r="A92" s="39"/>
      <c r="B92" s="40"/>
      <c r="C92" s="41"/>
      <c r="D92" s="218" t="s">
        <v>139</v>
      </c>
      <c r="E92" s="41"/>
      <c r="F92" s="219" t="s">
        <v>1525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82</v>
      </c>
    </row>
    <row r="93" s="2" customFormat="1" ht="16.5" customHeight="1">
      <c r="A93" s="39"/>
      <c r="B93" s="40"/>
      <c r="C93" s="205" t="s">
        <v>148</v>
      </c>
      <c r="D93" s="205" t="s">
        <v>132</v>
      </c>
      <c r="E93" s="206" t="s">
        <v>1526</v>
      </c>
      <c r="F93" s="207" t="s">
        <v>1527</v>
      </c>
      <c r="G93" s="208" t="s">
        <v>379</v>
      </c>
      <c r="H93" s="209">
        <v>1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1516</v>
      </c>
      <c r="AT93" s="216" t="s">
        <v>132</v>
      </c>
      <c r="AU93" s="216" t="s">
        <v>82</v>
      </c>
      <c r="AY93" s="18" t="s">
        <v>130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1516</v>
      </c>
      <c r="BM93" s="216" t="s">
        <v>1528</v>
      </c>
    </row>
    <row r="94" s="2" customFormat="1">
      <c r="A94" s="39"/>
      <c r="B94" s="40"/>
      <c r="C94" s="41"/>
      <c r="D94" s="218" t="s">
        <v>139</v>
      </c>
      <c r="E94" s="41"/>
      <c r="F94" s="219" t="s">
        <v>1529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82</v>
      </c>
    </row>
    <row r="95" s="12" customFormat="1" ht="22.8" customHeight="1">
      <c r="A95" s="12"/>
      <c r="B95" s="189"/>
      <c r="C95" s="190"/>
      <c r="D95" s="191" t="s">
        <v>71</v>
      </c>
      <c r="E95" s="203" t="s">
        <v>1530</v>
      </c>
      <c r="F95" s="203" t="s">
        <v>1531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SUM(P96:P98)</f>
        <v>0</v>
      </c>
      <c r="Q95" s="197"/>
      <c r="R95" s="198">
        <f>SUM(R96:R98)</f>
        <v>0</v>
      </c>
      <c r="S95" s="197"/>
      <c r="T95" s="199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160</v>
      </c>
      <c r="AT95" s="201" t="s">
        <v>71</v>
      </c>
      <c r="AU95" s="201" t="s">
        <v>80</v>
      </c>
      <c r="AY95" s="200" t="s">
        <v>130</v>
      </c>
      <c r="BK95" s="202">
        <f>SUM(BK96:BK98)</f>
        <v>0</v>
      </c>
    </row>
    <row r="96" s="2" customFormat="1" ht="16.5" customHeight="1">
      <c r="A96" s="39"/>
      <c r="B96" s="40"/>
      <c r="C96" s="205" t="s">
        <v>137</v>
      </c>
      <c r="D96" s="205" t="s">
        <v>132</v>
      </c>
      <c r="E96" s="206" t="s">
        <v>1532</v>
      </c>
      <c r="F96" s="207" t="s">
        <v>1533</v>
      </c>
      <c r="G96" s="208" t="s">
        <v>379</v>
      </c>
      <c r="H96" s="209">
        <v>1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1516</v>
      </c>
      <c r="AT96" s="216" t="s">
        <v>132</v>
      </c>
      <c r="AU96" s="216" t="s">
        <v>82</v>
      </c>
      <c r="AY96" s="18" t="s">
        <v>130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1516</v>
      </c>
      <c r="BM96" s="216" t="s">
        <v>1534</v>
      </c>
    </row>
    <row r="97" s="2" customFormat="1">
      <c r="A97" s="39"/>
      <c r="B97" s="40"/>
      <c r="C97" s="41"/>
      <c r="D97" s="218" t="s">
        <v>139</v>
      </c>
      <c r="E97" s="41"/>
      <c r="F97" s="219" t="s">
        <v>1535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82</v>
      </c>
    </row>
    <row r="98" s="2" customFormat="1" ht="16.5" customHeight="1">
      <c r="A98" s="39"/>
      <c r="B98" s="40"/>
      <c r="C98" s="205" t="s">
        <v>160</v>
      </c>
      <c r="D98" s="205" t="s">
        <v>132</v>
      </c>
      <c r="E98" s="206" t="s">
        <v>1536</v>
      </c>
      <c r="F98" s="207" t="s">
        <v>1537</v>
      </c>
      <c r="G98" s="208" t="s">
        <v>1538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1516</v>
      </c>
      <c r="AT98" s="216" t="s">
        <v>132</v>
      </c>
      <c r="AU98" s="216" t="s">
        <v>82</v>
      </c>
      <c r="AY98" s="18" t="s">
        <v>130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1516</v>
      </c>
      <c r="BM98" s="216" t="s">
        <v>1539</v>
      </c>
    </row>
    <row r="99" s="12" customFormat="1" ht="22.8" customHeight="1">
      <c r="A99" s="12"/>
      <c r="B99" s="189"/>
      <c r="C99" s="190"/>
      <c r="D99" s="191" t="s">
        <v>71</v>
      </c>
      <c r="E99" s="203" t="s">
        <v>1540</v>
      </c>
      <c r="F99" s="203" t="s">
        <v>1541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SUM(P100:P102)</f>
        <v>0</v>
      </c>
      <c r="Q99" s="197"/>
      <c r="R99" s="198">
        <f>SUM(R100:R102)</f>
        <v>0</v>
      </c>
      <c r="S99" s="197"/>
      <c r="T99" s="199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160</v>
      </c>
      <c r="AT99" s="201" t="s">
        <v>71</v>
      </c>
      <c r="AU99" s="201" t="s">
        <v>80</v>
      </c>
      <c r="AY99" s="200" t="s">
        <v>130</v>
      </c>
      <c r="BK99" s="202">
        <f>SUM(BK100:BK102)</f>
        <v>0</v>
      </c>
    </row>
    <row r="100" s="2" customFormat="1" ht="16.5" customHeight="1">
      <c r="A100" s="39"/>
      <c r="B100" s="40"/>
      <c r="C100" s="205" t="s">
        <v>166</v>
      </c>
      <c r="D100" s="205" t="s">
        <v>132</v>
      </c>
      <c r="E100" s="206" t="s">
        <v>1542</v>
      </c>
      <c r="F100" s="207" t="s">
        <v>1541</v>
      </c>
      <c r="G100" s="208" t="s">
        <v>379</v>
      </c>
      <c r="H100" s="209">
        <v>1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132</v>
      </c>
      <c r="AU100" s="216" t="s">
        <v>82</v>
      </c>
      <c r="AY100" s="18" t="s">
        <v>130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137</v>
      </c>
      <c r="BM100" s="216" t="s">
        <v>1543</v>
      </c>
    </row>
    <row r="101" s="2" customFormat="1">
      <c r="A101" s="39"/>
      <c r="B101" s="40"/>
      <c r="C101" s="41"/>
      <c r="D101" s="218" t="s">
        <v>139</v>
      </c>
      <c r="E101" s="41"/>
      <c r="F101" s="219" t="s">
        <v>1544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139</v>
      </c>
      <c r="AU101" s="18" t="s">
        <v>82</v>
      </c>
    </row>
    <row r="102" s="2" customFormat="1">
      <c r="A102" s="39"/>
      <c r="B102" s="40"/>
      <c r="C102" s="41"/>
      <c r="D102" s="225" t="s">
        <v>275</v>
      </c>
      <c r="E102" s="41"/>
      <c r="F102" s="266" t="s">
        <v>1545</v>
      </c>
      <c r="G102" s="41"/>
      <c r="H102" s="41"/>
      <c r="I102" s="220"/>
      <c r="J102" s="41"/>
      <c r="K102" s="41"/>
      <c r="L102" s="45"/>
      <c r="M102" s="267"/>
      <c r="N102" s="268"/>
      <c r="O102" s="269"/>
      <c r="P102" s="269"/>
      <c r="Q102" s="269"/>
      <c r="R102" s="269"/>
      <c r="S102" s="269"/>
      <c r="T102" s="270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275</v>
      </c>
      <c r="AU102" s="18" t="s">
        <v>82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z77KmNQpxLdvpmYyT0eF6ZGCs9BLQCtMr6xVZOfffIKuZkiMhzO6wyH2lCmI6+VMrjcu2LT4qOIvwecZSZUTpg==" hashValue="J5Cd5HWQWE8UzLBGhDQR+qon2rQ/+XbRCwcj2FAMYPrzUWQ05B75EM/tCZXCfsbyBgsKKPexnEzbRoq3lPgJGA==" algorithmName="SHA-512" password="CC35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2/030001000"/>
    <hyperlink ref="F92" r:id="rId2" display="https://podminky.urs.cz/item/CS_URS_2023_02/043002000"/>
    <hyperlink ref="F94" r:id="rId3" display="https://podminky.urs.cz/item/CS_URS_2023_02/044002000"/>
    <hyperlink ref="F97" r:id="rId4" display="https://podminky.urs.cz/item/CS_URS_2023_02/071002000"/>
    <hyperlink ref="F101" r:id="rId5" display="https://podminky.urs.cz/item/CS_URS_2023_02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1546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1547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1548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1549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1550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1551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1552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1553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1554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1555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1556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79</v>
      </c>
      <c r="F18" s="282" t="s">
        <v>1557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1558</v>
      </c>
      <c r="F19" s="282" t="s">
        <v>1559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1560</v>
      </c>
      <c r="F20" s="282" t="s">
        <v>1561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92</v>
      </c>
      <c r="F21" s="282" t="s">
        <v>93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1562</v>
      </c>
      <c r="F22" s="282" t="s">
        <v>1563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1564</v>
      </c>
      <c r="F23" s="282" t="s">
        <v>1565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1566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1567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1568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1569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1570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1571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1572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1573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1574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116</v>
      </c>
      <c r="F36" s="282"/>
      <c r="G36" s="282" t="s">
        <v>1575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1576</v>
      </c>
      <c r="F37" s="282"/>
      <c r="G37" s="282" t="s">
        <v>1577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53</v>
      </c>
      <c r="F38" s="282"/>
      <c r="G38" s="282" t="s">
        <v>1578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54</v>
      </c>
      <c r="F39" s="282"/>
      <c r="G39" s="282" t="s">
        <v>1579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117</v>
      </c>
      <c r="F40" s="282"/>
      <c r="G40" s="282" t="s">
        <v>1580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118</v>
      </c>
      <c r="F41" s="282"/>
      <c r="G41" s="282" t="s">
        <v>1581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1582</v>
      </c>
      <c r="F42" s="282"/>
      <c r="G42" s="282" t="s">
        <v>1583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1584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1585</v>
      </c>
      <c r="F44" s="282"/>
      <c r="G44" s="282" t="s">
        <v>1586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120</v>
      </c>
      <c r="F45" s="282"/>
      <c r="G45" s="282" t="s">
        <v>1587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1588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1589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1590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1591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1592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1593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1594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1595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1596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1597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1598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1599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1600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1601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1602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1603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1604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1605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1606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1607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1608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1609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1610</v>
      </c>
      <c r="D76" s="300"/>
      <c r="E76" s="300"/>
      <c r="F76" s="300" t="s">
        <v>1611</v>
      </c>
      <c r="G76" s="301"/>
      <c r="H76" s="300" t="s">
        <v>54</v>
      </c>
      <c r="I76" s="300" t="s">
        <v>57</v>
      </c>
      <c r="J76" s="300" t="s">
        <v>1612</v>
      </c>
      <c r="K76" s="299"/>
    </row>
    <row r="77" s="1" customFormat="1" ht="17.25" customHeight="1">
      <c r="B77" s="297"/>
      <c r="C77" s="302" t="s">
        <v>1613</v>
      </c>
      <c r="D77" s="302"/>
      <c r="E77" s="302"/>
      <c r="F77" s="303" t="s">
        <v>1614</v>
      </c>
      <c r="G77" s="304"/>
      <c r="H77" s="302"/>
      <c r="I77" s="302"/>
      <c r="J77" s="302" t="s">
        <v>1615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53</v>
      </c>
      <c r="D79" s="307"/>
      <c r="E79" s="307"/>
      <c r="F79" s="308" t="s">
        <v>1616</v>
      </c>
      <c r="G79" s="309"/>
      <c r="H79" s="285" t="s">
        <v>1617</v>
      </c>
      <c r="I79" s="285" t="s">
        <v>1618</v>
      </c>
      <c r="J79" s="285">
        <v>20</v>
      </c>
      <c r="K79" s="299"/>
    </row>
    <row r="80" s="1" customFormat="1" ht="15" customHeight="1">
      <c r="B80" s="297"/>
      <c r="C80" s="285" t="s">
        <v>1619</v>
      </c>
      <c r="D80" s="285"/>
      <c r="E80" s="285"/>
      <c r="F80" s="308" t="s">
        <v>1616</v>
      </c>
      <c r="G80" s="309"/>
      <c r="H80" s="285" t="s">
        <v>1620</v>
      </c>
      <c r="I80" s="285" t="s">
        <v>1618</v>
      </c>
      <c r="J80" s="285">
        <v>120</v>
      </c>
      <c r="K80" s="299"/>
    </row>
    <row r="81" s="1" customFormat="1" ht="15" customHeight="1">
      <c r="B81" s="310"/>
      <c r="C81" s="285" t="s">
        <v>1621</v>
      </c>
      <c r="D81" s="285"/>
      <c r="E81" s="285"/>
      <c r="F81" s="308" t="s">
        <v>1622</v>
      </c>
      <c r="G81" s="309"/>
      <c r="H81" s="285" t="s">
        <v>1623</v>
      </c>
      <c r="I81" s="285" t="s">
        <v>1618</v>
      </c>
      <c r="J81" s="285">
        <v>50</v>
      </c>
      <c r="K81" s="299"/>
    </row>
    <row r="82" s="1" customFormat="1" ht="15" customHeight="1">
      <c r="B82" s="310"/>
      <c r="C82" s="285" t="s">
        <v>1624</v>
      </c>
      <c r="D82" s="285"/>
      <c r="E82" s="285"/>
      <c r="F82" s="308" t="s">
        <v>1616</v>
      </c>
      <c r="G82" s="309"/>
      <c r="H82" s="285" t="s">
        <v>1625</v>
      </c>
      <c r="I82" s="285" t="s">
        <v>1626</v>
      </c>
      <c r="J82" s="285"/>
      <c r="K82" s="299"/>
    </row>
    <row r="83" s="1" customFormat="1" ht="15" customHeight="1">
      <c r="B83" s="310"/>
      <c r="C83" s="311" t="s">
        <v>1627</v>
      </c>
      <c r="D83" s="311"/>
      <c r="E83" s="311"/>
      <c r="F83" s="312" t="s">
        <v>1622</v>
      </c>
      <c r="G83" s="311"/>
      <c r="H83" s="311" t="s">
        <v>1628</v>
      </c>
      <c r="I83" s="311" t="s">
        <v>1618</v>
      </c>
      <c r="J83" s="311">
        <v>15</v>
      </c>
      <c r="K83" s="299"/>
    </row>
    <row r="84" s="1" customFormat="1" ht="15" customHeight="1">
      <c r="B84" s="310"/>
      <c r="C84" s="311" t="s">
        <v>1629</v>
      </c>
      <c r="D84" s="311"/>
      <c r="E84" s="311"/>
      <c r="F84" s="312" t="s">
        <v>1622</v>
      </c>
      <c r="G84" s="311"/>
      <c r="H84" s="311" t="s">
        <v>1630</v>
      </c>
      <c r="I84" s="311" t="s">
        <v>1618</v>
      </c>
      <c r="J84" s="311">
        <v>15</v>
      </c>
      <c r="K84" s="299"/>
    </row>
    <row r="85" s="1" customFormat="1" ht="15" customHeight="1">
      <c r="B85" s="310"/>
      <c r="C85" s="311" t="s">
        <v>1631</v>
      </c>
      <c r="D85" s="311"/>
      <c r="E85" s="311"/>
      <c r="F85" s="312" t="s">
        <v>1622</v>
      </c>
      <c r="G85" s="311"/>
      <c r="H85" s="311" t="s">
        <v>1632</v>
      </c>
      <c r="I85" s="311" t="s">
        <v>1618</v>
      </c>
      <c r="J85" s="311">
        <v>20</v>
      </c>
      <c r="K85" s="299"/>
    </row>
    <row r="86" s="1" customFormat="1" ht="15" customHeight="1">
      <c r="B86" s="310"/>
      <c r="C86" s="311" t="s">
        <v>1633</v>
      </c>
      <c r="D86" s="311"/>
      <c r="E86" s="311"/>
      <c r="F86" s="312" t="s">
        <v>1622</v>
      </c>
      <c r="G86" s="311"/>
      <c r="H86" s="311" t="s">
        <v>1634</v>
      </c>
      <c r="I86" s="311" t="s">
        <v>1618</v>
      </c>
      <c r="J86" s="311">
        <v>20</v>
      </c>
      <c r="K86" s="299"/>
    </row>
    <row r="87" s="1" customFormat="1" ht="15" customHeight="1">
      <c r="B87" s="310"/>
      <c r="C87" s="285" t="s">
        <v>1635</v>
      </c>
      <c r="D87" s="285"/>
      <c r="E87" s="285"/>
      <c r="F87" s="308" t="s">
        <v>1622</v>
      </c>
      <c r="G87" s="309"/>
      <c r="H87" s="285" t="s">
        <v>1636</v>
      </c>
      <c r="I87" s="285" t="s">
        <v>1618</v>
      </c>
      <c r="J87" s="285">
        <v>50</v>
      </c>
      <c r="K87" s="299"/>
    </row>
    <row r="88" s="1" customFormat="1" ht="15" customHeight="1">
      <c r="B88" s="310"/>
      <c r="C88" s="285" t="s">
        <v>1637</v>
      </c>
      <c r="D88" s="285"/>
      <c r="E88" s="285"/>
      <c r="F88" s="308" t="s">
        <v>1622</v>
      </c>
      <c r="G88" s="309"/>
      <c r="H88" s="285" t="s">
        <v>1638</v>
      </c>
      <c r="I88" s="285" t="s">
        <v>1618</v>
      </c>
      <c r="J88" s="285">
        <v>20</v>
      </c>
      <c r="K88" s="299"/>
    </row>
    <row r="89" s="1" customFormat="1" ht="15" customHeight="1">
      <c r="B89" s="310"/>
      <c r="C89" s="285" t="s">
        <v>1639</v>
      </c>
      <c r="D89" s="285"/>
      <c r="E89" s="285"/>
      <c r="F89" s="308" t="s">
        <v>1622</v>
      </c>
      <c r="G89" s="309"/>
      <c r="H89" s="285" t="s">
        <v>1640</v>
      </c>
      <c r="I89" s="285" t="s">
        <v>1618</v>
      </c>
      <c r="J89" s="285">
        <v>20</v>
      </c>
      <c r="K89" s="299"/>
    </row>
    <row r="90" s="1" customFormat="1" ht="15" customHeight="1">
      <c r="B90" s="310"/>
      <c r="C90" s="285" t="s">
        <v>1641</v>
      </c>
      <c r="D90" s="285"/>
      <c r="E90" s="285"/>
      <c r="F90" s="308" t="s">
        <v>1622</v>
      </c>
      <c r="G90" s="309"/>
      <c r="H90" s="285" t="s">
        <v>1642</v>
      </c>
      <c r="I90" s="285" t="s">
        <v>1618</v>
      </c>
      <c r="J90" s="285">
        <v>50</v>
      </c>
      <c r="K90" s="299"/>
    </row>
    <row r="91" s="1" customFormat="1" ht="15" customHeight="1">
      <c r="B91" s="310"/>
      <c r="C91" s="285" t="s">
        <v>1643</v>
      </c>
      <c r="D91" s="285"/>
      <c r="E91" s="285"/>
      <c r="F91" s="308" t="s">
        <v>1622</v>
      </c>
      <c r="G91" s="309"/>
      <c r="H91" s="285" t="s">
        <v>1643</v>
      </c>
      <c r="I91" s="285" t="s">
        <v>1618</v>
      </c>
      <c r="J91" s="285">
        <v>50</v>
      </c>
      <c r="K91" s="299"/>
    </row>
    <row r="92" s="1" customFormat="1" ht="15" customHeight="1">
      <c r="B92" s="310"/>
      <c r="C92" s="285" t="s">
        <v>1644</v>
      </c>
      <c r="D92" s="285"/>
      <c r="E92" s="285"/>
      <c r="F92" s="308" t="s">
        <v>1622</v>
      </c>
      <c r="G92" s="309"/>
      <c r="H92" s="285" t="s">
        <v>1645</v>
      </c>
      <c r="I92" s="285" t="s">
        <v>1618</v>
      </c>
      <c r="J92" s="285">
        <v>255</v>
      </c>
      <c r="K92" s="299"/>
    </row>
    <row r="93" s="1" customFormat="1" ht="15" customHeight="1">
      <c r="B93" s="310"/>
      <c r="C93" s="285" t="s">
        <v>1646</v>
      </c>
      <c r="D93" s="285"/>
      <c r="E93" s="285"/>
      <c r="F93" s="308" t="s">
        <v>1616</v>
      </c>
      <c r="G93" s="309"/>
      <c r="H93" s="285" t="s">
        <v>1647</v>
      </c>
      <c r="I93" s="285" t="s">
        <v>1648</v>
      </c>
      <c r="J93" s="285"/>
      <c r="K93" s="299"/>
    </row>
    <row r="94" s="1" customFormat="1" ht="15" customHeight="1">
      <c r="B94" s="310"/>
      <c r="C94" s="285" t="s">
        <v>1649</v>
      </c>
      <c r="D94" s="285"/>
      <c r="E94" s="285"/>
      <c r="F94" s="308" t="s">
        <v>1616</v>
      </c>
      <c r="G94" s="309"/>
      <c r="H94" s="285" t="s">
        <v>1650</v>
      </c>
      <c r="I94" s="285" t="s">
        <v>1651</v>
      </c>
      <c r="J94" s="285"/>
      <c r="K94" s="299"/>
    </row>
    <row r="95" s="1" customFormat="1" ht="15" customHeight="1">
      <c r="B95" s="310"/>
      <c r="C95" s="285" t="s">
        <v>1652</v>
      </c>
      <c r="D95" s="285"/>
      <c r="E95" s="285"/>
      <c r="F95" s="308" t="s">
        <v>1616</v>
      </c>
      <c r="G95" s="309"/>
      <c r="H95" s="285" t="s">
        <v>1652</v>
      </c>
      <c r="I95" s="285" t="s">
        <v>1651</v>
      </c>
      <c r="J95" s="285"/>
      <c r="K95" s="299"/>
    </row>
    <row r="96" s="1" customFormat="1" ht="15" customHeight="1">
      <c r="B96" s="310"/>
      <c r="C96" s="285" t="s">
        <v>38</v>
      </c>
      <c r="D96" s="285"/>
      <c r="E96" s="285"/>
      <c r="F96" s="308" t="s">
        <v>1616</v>
      </c>
      <c r="G96" s="309"/>
      <c r="H96" s="285" t="s">
        <v>1653</v>
      </c>
      <c r="I96" s="285" t="s">
        <v>1651</v>
      </c>
      <c r="J96" s="285"/>
      <c r="K96" s="299"/>
    </row>
    <row r="97" s="1" customFormat="1" ht="15" customHeight="1">
      <c r="B97" s="310"/>
      <c r="C97" s="285" t="s">
        <v>48</v>
      </c>
      <c r="D97" s="285"/>
      <c r="E97" s="285"/>
      <c r="F97" s="308" t="s">
        <v>1616</v>
      </c>
      <c r="G97" s="309"/>
      <c r="H97" s="285" t="s">
        <v>1654</v>
      </c>
      <c r="I97" s="285" t="s">
        <v>1651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1655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1610</v>
      </c>
      <c r="D103" s="300"/>
      <c r="E103" s="300"/>
      <c r="F103" s="300" t="s">
        <v>1611</v>
      </c>
      <c r="G103" s="301"/>
      <c r="H103" s="300" t="s">
        <v>54</v>
      </c>
      <c r="I103" s="300" t="s">
        <v>57</v>
      </c>
      <c r="J103" s="300" t="s">
        <v>1612</v>
      </c>
      <c r="K103" s="299"/>
    </row>
    <row r="104" s="1" customFormat="1" ht="17.25" customHeight="1">
      <c r="B104" s="297"/>
      <c r="C104" s="302" t="s">
        <v>1613</v>
      </c>
      <c r="D104" s="302"/>
      <c r="E104" s="302"/>
      <c r="F104" s="303" t="s">
        <v>1614</v>
      </c>
      <c r="G104" s="304"/>
      <c r="H104" s="302"/>
      <c r="I104" s="302"/>
      <c r="J104" s="302" t="s">
        <v>1615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53</v>
      </c>
      <c r="D106" s="307"/>
      <c r="E106" s="307"/>
      <c r="F106" s="308" t="s">
        <v>1616</v>
      </c>
      <c r="G106" s="285"/>
      <c r="H106" s="285" t="s">
        <v>1656</v>
      </c>
      <c r="I106" s="285" t="s">
        <v>1618</v>
      </c>
      <c r="J106" s="285">
        <v>20</v>
      </c>
      <c r="K106" s="299"/>
    </row>
    <row r="107" s="1" customFormat="1" ht="15" customHeight="1">
      <c r="B107" s="297"/>
      <c r="C107" s="285" t="s">
        <v>1619</v>
      </c>
      <c r="D107" s="285"/>
      <c r="E107" s="285"/>
      <c r="F107" s="308" t="s">
        <v>1616</v>
      </c>
      <c r="G107" s="285"/>
      <c r="H107" s="285" t="s">
        <v>1656</v>
      </c>
      <c r="I107" s="285" t="s">
        <v>1618</v>
      </c>
      <c r="J107" s="285">
        <v>120</v>
      </c>
      <c r="K107" s="299"/>
    </row>
    <row r="108" s="1" customFormat="1" ht="15" customHeight="1">
      <c r="B108" s="310"/>
      <c r="C108" s="285" t="s">
        <v>1621</v>
      </c>
      <c r="D108" s="285"/>
      <c r="E108" s="285"/>
      <c r="F108" s="308" t="s">
        <v>1622</v>
      </c>
      <c r="G108" s="285"/>
      <c r="H108" s="285" t="s">
        <v>1656</v>
      </c>
      <c r="I108" s="285" t="s">
        <v>1618</v>
      </c>
      <c r="J108" s="285">
        <v>50</v>
      </c>
      <c r="K108" s="299"/>
    </row>
    <row r="109" s="1" customFormat="1" ht="15" customHeight="1">
      <c r="B109" s="310"/>
      <c r="C109" s="285" t="s">
        <v>1624</v>
      </c>
      <c r="D109" s="285"/>
      <c r="E109" s="285"/>
      <c r="F109" s="308" t="s">
        <v>1616</v>
      </c>
      <c r="G109" s="285"/>
      <c r="H109" s="285" t="s">
        <v>1656</v>
      </c>
      <c r="I109" s="285" t="s">
        <v>1626</v>
      </c>
      <c r="J109" s="285"/>
      <c r="K109" s="299"/>
    </row>
    <row r="110" s="1" customFormat="1" ht="15" customHeight="1">
      <c r="B110" s="310"/>
      <c r="C110" s="285" t="s">
        <v>1635</v>
      </c>
      <c r="D110" s="285"/>
      <c r="E110" s="285"/>
      <c r="F110" s="308" t="s">
        <v>1622</v>
      </c>
      <c r="G110" s="285"/>
      <c r="H110" s="285" t="s">
        <v>1656</v>
      </c>
      <c r="I110" s="285" t="s">
        <v>1618</v>
      </c>
      <c r="J110" s="285">
        <v>50</v>
      </c>
      <c r="K110" s="299"/>
    </row>
    <row r="111" s="1" customFormat="1" ht="15" customHeight="1">
      <c r="B111" s="310"/>
      <c r="C111" s="285" t="s">
        <v>1643</v>
      </c>
      <c r="D111" s="285"/>
      <c r="E111" s="285"/>
      <c r="F111" s="308" t="s">
        <v>1622</v>
      </c>
      <c r="G111" s="285"/>
      <c r="H111" s="285" t="s">
        <v>1656</v>
      </c>
      <c r="I111" s="285" t="s">
        <v>1618</v>
      </c>
      <c r="J111" s="285">
        <v>50</v>
      </c>
      <c r="K111" s="299"/>
    </row>
    <row r="112" s="1" customFormat="1" ht="15" customHeight="1">
      <c r="B112" s="310"/>
      <c r="C112" s="285" t="s">
        <v>1641</v>
      </c>
      <c r="D112" s="285"/>
      <c r="E112" s="285"/>
      <c r="F112" s="308" t="s">
        <v>1622</v>
      </c>
      <c r="G112" s="285"/>
      <c r="H112" s="285" t="s">
        <v>1656</v>
      </c>
      <c r="I112" s="285" t="s">
        <v>1618</v>
      </c>
      <c r="J112" s="285">
        <v>50</v>
      </c>
      <c r="K112" s="299"/>
    </row>
    <row r="113" s="1" customFormat="1" ht="15" customHeight="1">
      <c r="B113" s="310"/>
      <c r="C113" s="285" t="s">
        <v>53</v>
      </c>
      <c r="D113" s="285"/>
      <c r="E113" s="285"/>
      <c r="F113" s="308" t="s">
        <v>1616</v>
      </c>
      <c r="G113" s="285"/>
      <c r="H113" s="285" t="s">
        <v>1657</v>
      </c>
      <c r="I113" s="285" t="s">
        <v>1618</v>
      </c>
      <c r="J113" s="285">
        <v>20</v>
      </c>
      <c r="K113" s="299"/>
    </row>
    <row r="114" s="1" customFormat="1" ht="15" customHeight="1">
      <c r="B114" s="310"/>
      <c r="C114" s="285" t="s">
        <v>1658</v>
      </c>
      <c r="D114" s="285"/>
      <c r="E114" s="285"/>
      <c r="F114" s="308" t="s">
        <v>1616</v>
      </c>
      <c r="G114" s="285"/>
      <c r="H114" s="285" t="s">
        <v>1659</v>
      </c>
      <c r="I114" s="285" t="s">
        <v>1618</v>
      </c>
      <c r="J114" s="285">
        <v>120</v>
      </c>
      <c r="K114" s="299"/>
    </row>
    <row r="115" s="1" customFormat="1" ht="15" customHeight="1">
      <c r="B115" s="310"/>
      <c r="C115" s="285" t="s">
        <v>38</v>
      </c>
      <c r="D115" s="285"/>
      <c r="E115" s="285"/>
      <c r="F115" s="308" t="s">
        <v>1616</v>
      </c>
      <c r="G115" s="285"/>
      <c r="H115" s="285" t="s">
        <v>1660</v>
      </c>
      <c r="I115" s="285" t="s">
        <v>1651</v>
      </c>
      <c r="J115" s="285"/>
      <c r="K115" s="299"/>
    </row>
    <row r="116" s="1" customFormat="1" ht="15" customHeight="1">
      <c r="B116" s="310"/>
      <c r="C116" s="285" t="s">
        <v>48</v>
      </c>
      <c r="D116" s="285"/>
      <c r="E116" s="285"/>
      <c r="F116" s="308" t="s">
        <v>1616</v>
      </c>
      <c r="G116" s="285"/>
      <c r="H116" s="285" t="s">
        <v>1661</v>
      </c>
      <c r="I116" s="285" t="s">
        <v>1651</v>
      </c>
      <c r="J116" s="285"/>
      <c r="K116" s="299"/>
    </row>
    <row r="117" s="1" customFormat="1" ht="15" customHeight="1">
      <c r="B117" s="310"/>
      <c r="C117" s="285" t="s">
        <v>57</v>
      </c>
      <c r="D117" s="285"/>
      <c r="E117" s="285"/>
      <c r="F117" s="308" t="s">
        <v>1616</v>
      </c>
      <c r="G117" s="285"/>
      <c r="H117" s="285" t="s">
        <v>1662</v>
      </c>
      <c r="I117" s="285" t="s">
        <v>1663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1664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1610</v>
      </c>
      <c r="D123" s="300"/>
      <c r="E123" s="300"/>
      <c r="F123" s="300" t="s">
        <v>1611</v>
      </c>
      <c r="G123" s="301"/>
      <c r="H123" s="300" t="s">
        <v>54</v>
      </c>
      <c r="I123" s="300" t="s">
        <v>57</v>
      </c>
      <c r="J123" s="300" t="s">
        <v>1612</v>
      </c>
      <c r="K123" s="329"/>
    </row>
    <row r="124" s="1" customFormat="1" ht="17.25" customHeight="1">
      <c r="B124" s="328"/>
      <c r="C124" s="302" t="s">
        <v>1613</v>
      </c>
      <c r="D124" s="302"/>
      <c r="E124" s="302"/>
      <c r="F124" s="303" t="s">
        <v>1614</v>
      </c>
      <c r="G124" s="304"/>
      <c r="H124" s="302"/>
      <c r="I124" s="302"/>
      <c r="J124" s="302" t="s">
        <v>1615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1619</v>
      </c>
      <c r="D126" s="307"/>
      <c r="E126" s="307"/>
      <c r="F126" s="308" t="s">
        <v>1616</v>
      </c>
      <c r="G126" s="285"/>
      <c r="H126" s="285" t="s">
        <v>1656</v>
      </c>
      <c r="I126" s="285" t="s">
        <v>1618</v>
      </c>
      <c r="J126" s="285">
        <v>120</v>
      </c>
      <c r="K126" s="333"/>
    </row>
    <row r="127" s="1" customFormat="1" ht="15" customHeight="1">
      <c r="B127" s="330"/>
      <c r="C127" s="285" t="s">
        <v>1665</v>
      </c>
      <c r="D127" s="285"/>
      <c r="E127" s="285"/>
      <c r="F127" s="308" t="s">
        <v>1616</v>
      </c>
      <c r="G127" s="285"/>
      <c r="H127" s="285" t="s">
        <v>1666</v>
      </c>
      <c r="I127" s="285" t="s">
        <v>1618</v>
      </c>
      <c r="J127" s="285" t="s">
        <v>1667</v>
      </c>
      <c r="K127" s="333"/>
    </row>
    <row r="128" s="1" customFormat="1" ht="15" customHeight="1">
      <c r="B128" s="330"/>
      <c r="C128" s="285" t="s">
        <v>1564</v>
      </c>
      <c r="D128" s="285"/>
      <c r="E128" s="285"/>
      <c r="F128" s="308" t="s">
        <v>1616</v>
      </c>
      <c r="G128" s="285"/>
      <c r="H128" s="285" t="s">
        <v>1668</v>
      </c>
      <c r="I128" s="285" t="s">
        <v>1618</v>
      </c>
      <c r="J128" s="285" t="s">
        <v>1667</v>
      </c>
      <c r="K128" s="333"/>
    </row>
    <row r="129" s="1" customFormat="1" ht="15" customHeight="1">
      <c r="B129" s="330"/>
      <c r="C129" s="285" t="s">
        <v>1627</v>
      </c>
      <c r="D129" s="285"/>
      <c r="E129" s="285"/>
      <c r="F129" s="308" t="s">
        <v>1622</v>
      </c>
      <c r="G129" s="285"/>
      <c r="H129" s="285" t="s">
        <v>1628</v>
      </c>
      <c r="I129" s="285" t="s">
        <v>1618</v>
      </c>
      <c r="J129" s="285">
        <v>15</v>
      </c>
      <c r="K129" s="333"/>
    </row>
    <row r="130" s="1" customFormat="1" ht="15" customHeight="1">
      <c r="B130" s="330"/>
      <c r="C130" s="311" t="s">
        <v>1629</v>
      </c>
      <c r="D130" s="311"/>
      <c r="E130" s="311"/>
      <c r="F130" s="312" t="s">
        <v>1622</v>
      </c>
      <c r="G130" s="311"/>
      <c r="H130" s="311" t="s">
        <v>1630</v>
      </c>
      <c r="I130" s="311" t="s">
        <v>1618</v>
      </c>
      <c r="J130" s="311">
        <v>15</v>
      </c>
      <c r="K130" s="333"/>
    </row>
    <row r="131" s="1" customFormat="1" ht="15" customHeight="1">
      <c r="B131" s="330"/>
      <c r="C131" s="311" t="s">
        <v>1631</v>
      </c>
      <c r="D131" s="311"/>
      <c r="E131" s="311"/>
      <c r="F131" s="312" t="s">
        <v>1622</v>
      </c>
      <c r="G131" s="311"/>
      <c r="H131" s="311" t="s">
        <v>1632</v>
      </c>
      <c r="I131" s="311" t="s">
        <v>1618</v>
      </c>
      <c r="J131" s="311">
        <v>20</v>
      </c>
      <c r="K131" s="333"/>
    </row>
    <row r="132" s="1" customFormat="1" ht="15" customHeight="1">
      <c r="B132" s="330"/>
      <c r="C132" s="311" t="s">
        <v>1633</v>
      </c>
      <c r="D132" s="311"/>
      <c r="E132" s="311"/>
      <c r="F132" s="312" t="s">
        <v>1622</v>
      </c>
      <c r="G132" s="311"/>
      <c r="H132" s="311" t="s">
        <v>1634</v>
      </c>
      <c r="I132" s="311" t="s">
        <v>1618</v>
      </c>
      <c r="J132" s="311">
        <v>20</v>
      </c>
      <c r="K132" s="333"/>
    </row>
    <row r="133" s="1" customFormat="1" ht="15" customHeight="1">
      <c r="B133" s="330"/>
      <c r="C133" s="285" t="s">
        <v>1621</v>
      </c>
      <c r="D133" s="285"/>
      <c r="E133" s="285"/>
      <c r="F133" s="308" t="s">
        <v>1622</v>
      </c>
      <c r="G133" s="285"/>
      <c r="H133" s="285" t="s">
        <v>1656</v>
      </c>
      <c r="I133" s="285" t="s">
        <v>1618</v>
      </c>
      <c r="J133" s="285">
        <v>50</v>
      </c>
      <c r="K133" s="333"/>
    </row>
    <row r="134" s="1" customFormat="1" ht="15" customHeight="1">
      <c r="B134" s="330"/>
      <c r="C134" s="285" t="s">
        <v>1635</v>
      </c>
      <c r="D134" s="285"/>
      <c r="E134" s="285"/>
      <c r="F134" s="308" t="s">
        <v>1622</v>
      </c>
      <c r="G134" s="285"/>
      <c r="H134" s="285" t="s">
        <v>1656</v>
      </c>
      <c r="I134" s="285" t="s">
        <v>1618</v>
      </c>
      <c r="J134" s="285">
        <v>50</v>
      </c>
      <c r="K134" s="333"/>
    </row>
    <row r="135" s="1" customFormat="1" ht="15" customHeight="1">
      <c r="B135" s="330"/>
      <c r="C135" s="285" t="s">
        <v>1641</v>
      </c>
      <c r="D135" s="285"/>
      <c r="E135" s="285"/>
      <c r="F135" s="308" t="s">
        <v>1622</v>
      </c>
      <c r="G135" s="285"/>
      <c r="H135" s="285" t="s">
        <v>1656</v>
      </c>
      <c r="I135" s="285" t="s">
        <v>1618</v>
      </c>
      <c r="J135" s="285">
        <v>50</v>
      </c>
      <c r="K135" s="333"/>
    </row>
    <row r="136" s="1" customFormat="1" ht="15" customHeight="1">
      <c r="B136" s="330"/>
      <c r="C136" s="285" t="s">
        <v>1643</v>
      </c>
      <c r="D136" s="285"/>
      <c r="E136" s="285"/>
      <c r="F136" s="308" t="s">
        <v>1622</v>
      </c>
      <c r="G136" s="285"/>
      <c r="H136" s="285" t="s">
        <v>1656</v>
      </c>
      <c r="I136" s="285" t="s">
        <v>1618</v>
      </c>
      <c r="J136" s="285">
        <v>50</v>
      </c>
      <c r="K136" s="333"/>
    </row>
    <row r="137" s="1" customFormat="1" ht="15" customHeight="1">
      <c r="B137" s="330"/>
      <c r="C137" s="285" t="s">
        <v>1644</v>
      </c>
      <c r="D137" s="285"/>
      <c r="E137" s="285"/>
      <c r="F137" s="308" t="s">
        <v>1622</v>
      </c>
      <c r="G137" s="285"/>
      <c r="H137" s="285" t="s">
        <v>1669</v>
      </c>
      <c r="I137" s="285" t="s">
        <v>1618</v>
      </c>
      <c r="J137" s="285">
        <v>255</v>
      </c>
      <c r="K137" s="333"/>
    </row>
    <row r="138" s="1" customFormat="1" ht="15" customHeight="1">
      <c r="B138" s="330"/>
      <c r="C138" s="285" t="s">
        <v>1646</v>
      </c>
      <c r="D138" s="285"/>
      <c r="E138" s="285"/>
      <c r="F138" s="308" t="s">
        <v>1616</v>
      </c>
      <c r="G138" s="285"/>
      <c r="H138" s="285" t="s">
        <v>1670</v>
      </c>
      <c r="I138" s="285" t="s">
        <v>1648</v>
      </c>
      <c r="J138" s="285"/>
      <c r="K138" s="333"/>
    </row>
    <row r="139" s="1" customFormat="1" ht="15" customHeight="1">
      <c r="B139" s="330"/>
      <c r="C139" s="285" t="s">
        <v>1649</v>
      </c>
      <c r="D139" s="285"/>
      <c r="E139" s="285"/>
      <c r="F139" s="308" t="s">
        <v>1616</v>
      </c>
      <c r="G139" s="285"/>
      <c r="H139" s="285" t="s">
        <v>1671</v>
      </c>
      <c r="I139" s="285" t="s">
        <v>1651</v>
      </c>
      <c r="J139" s="285"/>
      <c r="K139" s="333"/>
    </row>
    <row r="140" s="1" customFormat="1" ht="15" customHeight="1">
      <c r="B140" s="330"/>
      <c r="C140" s="285" t="s">
        <v>1652</v>
      </c>
      <c r="D140" s="285"/>
      <c r="E140" s="285"/>
      <c r="F140" s="308" t="s">
        <v>1616</v>
      </c>
      <c r="G140" s="285"/>
      <c r="H140" s="285" t="s">
        <v>1652</v>
      </c>
      <c r="I140" s="285" t="s">
        <v>1651</v>
      </c>
      <c r="J140" s="285"/>
      <c r="K140" s="333"/>
    </row>
    <row r="141" s="1" customFormat="1" ht="15" customHeight="1">
      <c r="B141" s="330"/>
      <c r="C141" s="285" t="s">
        <v>38</v>
      </c>
      <c r="D141" s="285"/>
      <c r="E141" s="285"/>
      <c r="F141" s="308" t="s">
        <v>1616</v>
      </c>
      <c r="G141" s="285"/>
      <c r="H141" s="285" t="s">
        <v>1672</v>
      </c>
      <c r="I141" s="285" t="s">
        <v>1651</v>
      </c>
      <c r="J141" s="285"/>
      <c r="K141" s="333"/>
    </row>
    <row r="142" s="1" customFormat="1" ht="15" customHeight="1">
      <c r="B142" s="330"/>
      <c r="C142" s="285" t="s">
        <v>1673</v>
      </c>
      <c r="D142" s="285"/>
      <c r="E142" s="285"/>
      <c r="F142" s="308" t="s">
        <v>1616</v>
      </c>
      <c r="G142" s="285"/>
      <c r="H142" s="285" t="s">
        <v>1674</v>
      </c>
      <c r="I142" s="285" t="s">
        <v>1651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1675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1610</v>
      </c>
      <c r="D148" s="300"/>
      <c r="E148" s="300"/>
      <c r="F148" s="300" t="s">
        <v>1611</v>
      </c>
      <c r="G148" s="301"/>
      <c r="H148" s="300" t="s">
        <v>54</v>
      </c>
      <c r="I148" s="300" t="s">
        <v>57</v>
      </c>
      <c r="J148" s="300" t="s">
        <v>1612</v>
      </c>
      <c r="K148" s="299"/>
    </row>
    <row r="149" s="1" customFormat="1" ht="17.25" customHeight="1">
      <c r="B149" s="297"/>
      <c r="C149" s="302" t="s">
        <v>1613</v>
      </c>
      <c r="D149" s="302"/>
      <c r="E149" s="302"/>
      <c r="F149" s="303" t="s">
        <v>1614</v>
      </c>
      <c r="G149" s="304"/>
      <c r="H149" s="302"/>
      <c r="I149" s="302"/>
      <c r="J149" s="302" t="s">
        <v>1615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1619</v>
      </c>
      <c r="D151" s="285"/>
      <c r="E151" s="285"/>
      <c r="F151" s="338" t="s">
        <v>1616</v>
      </c>
      <c r="G151" s="285"/>
      <c r="H151" s="337" t="s">
        <v>1656</v>
      </c>
      <c r="I151" s="337" t="s">
        <v>1618</v>
      </c>
      <c r="J151" s="337">
        <v>120</v>
      </c>
      <c r="K151" s="333"/>
    </row>
    <row r="152" s="1" customFormat="1" ht="15" customHeight="1">
      <c r="B152" s="310"/>
      <c r="C152" s="337" t="s">
        <v>1665</v>
      </c>
      <c r="D152" s="285"/>
      <c r="E152" s="285"/>
      <c r="F152" s="338" t="s">
        <v>1616</v>
      </c>
      <c r="G152" s="285"/>
      <c r="H152" s="337" t="s">
        <v>1676</v>
      </c>
      <c r="I152" s="337" t="s">
        <v>1618</v>
      </c>
      <c r="J152" s="337" t="s">
        <v>1667</v>
      </c>
      <c r="K152" s="333"/>
    </row>
    <row r="153" s="1" customFormat="1" ht="15" customHeight="1">
      <c r="B153" s="310"/>
      <c r="C153" s="337" t="s">
        <v>1564</v>
      </c>
      <c r="D153" s="285"/>
      <c r="E153" s="285"/>
      <c r="F153" s="338" t="s">
        <v>1616</v>
      </c>
      <c r="G153" s="285"/>
      <c r="H153" s="337" t="s">
        <v>1677</v>
      </c>
      <c r="I153" s="337" t="s">
        <v>1618</v>
      </c>
      <c r="J153" s="337" t="s">
        <v>1667</v>
      </c>
      <c r="K153" s="333"/>
    </row>
    <row r="154" s="1" customFormat="1" ht="15" customHeight="1">
      <c r="B154" s="310"/>
      <c r="C154" s="337" t="s">
        <v>1621</v>
      </c>
      <c r="D154" s="285"/>
      <c r="E154" s="285"/>
      <c r="F154" s="338" t="s">
        <v>1622</v>
      </c>
      <c r="G154" s="285"/>
      <c r="H154" s="337" t="s">
        <v>1656</v>
      </c>
      <c r="I154" s="337" t="s">
        <v>1618</v>
      </c>
      <c r="J154" s="337">
        <v>50</v>
      </c>
      <c r="K154" s="333"/>
    </row>
    <row r="155" s="1" customFormat="1" ht="15" customHeight="1">
      <c r="B155" s="310"/>
      <c r="C155" s="337" t="s">
        <v>1624</v>
      </c>
      <c r="D155" s="285"/>
      <c r="E155" s="285"/>
      <c r="F155" s="338" t="s">
        <v>1616</v>
      </c>
      <c r="G155" s="285"/>
      <c r="H155" s="337" t="s">
        <v>1656</v>
      </c>
      <c r="I155" s="337" t="s">
        <v>1626</v>
      </c>
      <c r="J155" s="337"/>
      <c r="K155" s="333"/>
    </row>
    <row r="156" s="1" customFormat="1" ht="15" customHeight="1">
      <c r="B156" s="310"/>
      <c r="C156" s="337" t="s">
        <v>1635</v>
      </c>
      <c r="D156" s="285"/>
      <c r="E156" s="285"/>
      <c r="F156" s="338" t="s">
        <v>1622</v>
      </c>
      <c r="G156" s="285"/>
      <c r="H156" s="337" t="s">
        <v>1656</v>
      </c>
      <c r="I156" s="337" t="s">
        <v>1618</v>
      </c>
      <c r="J156" s="337">
        <v>50</v>
      </c>
      <c r="K156" s="333"/>
    </row>
    <row r="157" s="1" customFormat="1" ht="15" customHeight="1">
      <c r="B157" s="310"/>
      <c r="C157" s="337" t="s">
        <v>1643</v>
      </c>
      <c r="D157" s="285"/>
      <c r="E157" s="285"/>
      <c r="F157" s="338" t="s">
        <v>1622</v>
      </c>
      <c r="G157" s="285"/>
      <c r="H157" s="337" t="s">
        <v>1656</v>
      </c>
      <c r="I157" s="337" t="s">
        <v>1618</v>
      </c>
      <c r="J157" s="337">
        <v>50</v>
      </c>
      <c r="K157" s="333"/>
    </row>
    <row r="158" s="1" customFormat="1" ht="15" customHeight="1">
      <c r="B158" s="310"/>
      <c r="C158" s="337" t="s">
        <v>1641</v>
      </c>
      <c r="D158" s="285"/>
      <c r="E158" s="285"/>
      <c r="F158" s="338" t="s">
        <v>1622</v>
      </c>
      <c r="G158" s="285"/>
      <c r="H158" s="337" t="s">
        <v>1656</v>
      </c>
      <c r="I158" s="337" t="s">
        <v>1618</v>
      </c>
      <c r="J158" s="337">
        <v>50</v>
      </c>
      <c r="K158" s="333"/>
    </row>
    <row r="159" s="1" customFormat="1" ht="15" customHeight="1">
      <c r="B159" s="310"/>
      <c r="C159" s="337" t="s">
        <v>99</v>
      </c>
      <c r="D159" s="285"/>
      <c r="E159" s="285"/>
      <c r="F159" s="338" t="s">
        <v>1616</v>
      </c>
      <c r="G159" s="285"/>
      <c r="H159" s="337" t="s">
        <v>1678</v>
      </c>
      <c r="I159" s="337" t="s">
        <v>1618</v>
      </c>
      <c r="J159" s="337" t="s">
        <v>1679</v>
      </c>
      <c r="K159" s="333"/>
    </row>
    <row r="160" s="1" customFormat="1" ht="15" customHeight="1">
      <c r="B160" s="310"/>
      <c r="C160" s="337" t="s">
        <v>1680</v>
      </c>
      <c r="D160" s="285"/>
      <c r="E160" s="285"/>
      <c r="F160" s="338" t="s">
        <v>1616</v>
      </c>
      <c r="G160" s="285"/>
      <c r="H160" s="337" t="s">
        <v>1681</v>
      </c>
      <c r="I160" s="337" t="s">
        <v>1651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1682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1610</v>
      </c>
      <c r="D166" s="300"/>
      <c r="E166" s="300"/>
      <c r="F166" s="300" t="s">
        <v>1611</v>
      </c>
      <c r="G166" s="342"/>
      <c r="H166" s="343" t="s">
        <v>54</v>
      </c>
      <c r="I166" s="343" t="s">
        <v>57</v>
      </c>
      <c r="J166" s="300" t="s">
        <v>1612</v>
      </c>
      <c r="K166" s="277"/>
    </row>
    <row r="167" s="1" customFormat="1" ht="17.25" customHeight="1">
      <c r="B167" s="278"/>
      <c r="C167" s="302" t="s">
        <v>1613</v>
      </c>
      <c r="D167" s="302"/>
      <c r="E167" s="302"/>
      <c r="F167" s="303" t="s">
        <v>1614</v>
      </c>
      <c r="G167" s="344"/>
      <c r="H167" s="345"/>
      <c r="I167" s="345"/>
      <c r="J167" s="302" t="s">
        <v>1615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1619</v>
      </c>
      <c r="D169" s="285"/>
      <c r="E169" s="285"/>
      <c r="F169" s="308" t="s">
        <v>1616</v>
      </c>
      <c r="G169" s="285"/>
      <c r="H169" s="285" t="s">
        <v>1656</v>
      </c>
      <c r="I169" s="285" t="s">
        <v>1618</v>
      </c>
      <c r="J169" s="285">
        <v>120</v>
      </c>
      <c r="K169" s="333"/>
    </row>
    <row r="170" s="1" customFormat="1" ht="15" customHeight="1">
      <c r="B170" s="310"/>
      <c r="C170" s="285" t="s">
        <v>1665</v>
      </c>
      <c r="D170" s="285"/>
      <c r="E170" s="285"/>
      <c r="F170" s="308" t="s">
        <v>1616</v>
      </c>
      <c r="G170" s="285"/>
      <c r="H170" s="285" t="s">
        <v>1666</v>
      </c>
      <c r="I170" s="285" t="s">
        <v>1618</v>
      </c>
      <c r="J170" s="285" t="s">
        <v>1667</v>
      </c>
      <c r="K170" s="333"/>
    </row>
    <row r="171" s="1" customFormat="1" ht="15" customHeight="1">
      <c r="B171" s="310"/>
      <c r="C171" s="285" t="s">
        <v>1564</v>
      </c>
      <c r="D171" s="285"/>
      <c r="E171" s="285"/>
      <c r="F171" s="308" t="s">
        <v>1616</v>
      </c>
      <c r="G171" s="285"/>
      <c r="H171" s="285" t="s">
        <v>1683</v>
      </c>
      <c r="I171" s="285" t="s">
        <v>1618</v>
      </c>
      <c r="J171" s="285" t="s">
        <v>1667</v>
      </c>
      <c r="K171" s="333"/>
    </row>
    <row r="172" s="1" customFormat="1" ht="15" customHeight="1">
      <c r="B172" s="310"/>
      <c r="C172" s="285" t="s">
        <v>1621</v>
      </c>
      <c r="D172" s="285"/>
      <c r="E172" s="285"/>
      <c r="F172" s="308" t="s">
        <v>1622</v>
      </c>
      <c r="G172" s="285"/>
      <c r="H172" s="285" t="s">
        <v>1683</v>
      </c>
      <c r="I172" s="285" t="s">
        <v>1618</v>
      </c>
      <c r="J172" s="285">
        <v>50</v>
      </c>
      <c r="K172" s="333"/>
    </row>
    <row r="173" s="1" customFormat="1" ht="15" customHeight="1">
      <c r="B173" s="310"/>
      <c r="C173" s="285" t="s">
        <v>1624</v>
      </c>
      <c r="D173" s="285"/>
      <c r="E173" s="285"/>
      <c r="F173" s="308" t="s">
        <v>1616</v>
      </c>
      <c r="G173" s="285"/>
      <c r="H173" s="285" t="s">
        <v>1683</v>
      </c>
      <c r="I173" s="285" t="s">
        <v>1626</v>
      </c>
      <c r="J173" s="285"/>
      <c r="K173" s="333"/>
    </row>
    <row r="174" s="1" customFormat="1" ht="15" customHeight="1">
      <c r="B174" s="310"/>
      <c r="C174" s="285" t="s">
        <v>1635</v>
      </c>
      <c r="D174" s="285"/>
      <c r="E174" s="285"/>
      <c r="F174" s="308" t="s">
        <v>1622</v>
      </c>
      <c r="G174" s="285"/>
      <c r="H174" s="285" t="s">
        <v>1683</v>
      </c>
      <c r="I174" s="285" t="s">
        <v>1618</v>
      </c>
      <c r="J174" s="285">
        <v>50</v>
      </c>
      <c r="K174" s="333"/>
    </row>
    <row r="175" s="1" customFormat="1" ht="15" customHeight="1">
      <c r="B175" s="310"/>
      <c r="C175" s="285" t="s">
        <v>1643</v>
      </c>
      <c r="D175" s="285"/>
      <c r="E175" s="285"/>
      <c r="F175" s="308" t="s">
        <v>1622</v>
      </c>
      <c r="G175" s="285"/>
      <c r="H175" s="285" t="s">
        <v>1683</v>
      </c>
      <c r="I175" s="285" t="s">
        <v>1618</v>
      </c>
      <c r="J175" s="285">
        <v>50</v>
      </c>
      <c r="K175" s="333"/>
    </row>
    <row r="176" s="1" customFormat="1" ht="15" customHeight="1">
      <c r="B176" s="310"/>
      <c r="C176" s="285" t="s">
        <v>1641</v>
      </c>
      <c r="D176" s="285"/>
      <c r="E176" s="285"/>
      <c r="F176" s="308" t="s">
        <v>1622</v>
      </c>
      <c r="G176" s="285"/>
      <c r="H176" s="285" t="s">
        <v>1683</v>
      </c>
      <c r="I176" s="285" t="s">
        <v>1618</v>
      </c>
      <c r="J176" s="285">
        <v>50</v>
      </c>
      <c r="K176" s="333"/>
    </row>
    <row r="177" s="1" customFormat="1" ht="15" customHeight="1">
      <c r="B177" s="310"/>
      <c r="C177" s="285" t="s">
        <v>116</v>
      </c>
      <c r="D177" s="285"/>
      <c r="E177" s="285"/>
      <c r="F177" s="308" t="s">
        <v>1616</v>
      </c>
      <c r="G177" s="285"/>
      <c r="H177" s="285" t="s">
        <v>1684</v>
      </c>
      <c r="I177" s="285" t="s">
        <v>1685</v>
      </c>
      <c r="J177" s="285"/>
      <c r="K177" s="333"/>
    </row>
    <row r="178" s="1" customFormat="1" ht="15" customHeight="1">
      <c r="B178" s="310"/>
      <c r="C178" s="285" t="s">
        <v>57</v>
      </c>
      <c r="D178" s="285"/>
      <c r="E178" s="285"/>
      <c r="F178" s="308" t="s">
        <v>1616</v>
      </c>
      <c r="G178" s="285"/>
      <c r="H178" s="285" t="s">
        <v>1686</v>
      </c>
      <c r="I178" s="285" t="s">
        <v>1687</v>
      </c>
      <c r="J178" s="285">
        <v>1</v>
      </c>
      <c r="K178" s="333"/>
    </row>
    <row r="179" s="1" customFormat="1" ht="15" customHeight="1">
      <c r="B179" s="310"/>
      <c r="C179" s="285" t="s">
        <v>53</v>
      </c>
      <c r="D179" s="285"/>
      <c r="E179" s="285"/>
      <c r="F179" s="308" t="s">
        <v>1616</v>
      </c>
      <c r="G179" s="285"/>
      <c r="H179" s="285" t="s">
        <v>1688</v>
      </c>
      <c r="I179" s="285" t="s">
        <v>1618</v>
      </c>
      <c r="J179" s="285">
        <v>20</v>
      </c>
      <c r="K179" s="333"/>
    </row>
    <row r="180" s="1" customFormat="1" ht="15" customHeight="1">
      <c r="B180" s="310"/>
      <c r="C180" s="285" t="s">
        <v>54</v>
      </c>
      <c r="D180" s="285"/>
      <c r="E180" s="285"/>
      <c r="F180" s="308" t="s">
        <v>1616</v>
      </c>
      <c r="G180" s="285"/>
      <c r="H180" s="285" t="s">
        <v>1689</v>
      </c>
      <c r="I180" s="285" t="s">
        <v>1618</v>
      </c>
      <c r="J180" s="285">
        <v>255</v>
      </c>
      <c r="K180" s="333"/>
    </row>
    <row r="181" s="1" customFormat="1" ht="15" customHeight="1">
      <c r="B181" s="310"/>
      <c r="C181" s="285" t="s">
        <v>117</v>
      </c>
      <c r="D181" s="285"/>
      <c r="E181" s="285"/>
      <c r="F181" s="308" t="s">
        <v>1616</v>
      </c>
      <c r="G181" s="285"/>
      <c r="H181" s="285" t="s">
        <v>1580</v>
      </c>
      <c r="I181" s="285" t="s">
        <v>1618</v>
      </c>
      <c r="J181" s="285">
        <v>10</v>
      </c>
      <c r="K181" s="333"/>
    </row>
    <row r="182" s="1" customFormat="1" ht="15" customHeight="1">
      <c r="B182" s="310"/>
      <c r="C182" s="285" t="s">
        <v>118</v>
      </c>
      <c r="D182" s="285"/>
      <c r="E182" s="285"/>
      <c r="F182" s="308" t="s">
        <v>1616</v>
      </c>
      <c r="G182" s="285"/>
      <c r="H182" s="285" t="s">
        <v>1690</v>
      </c>
      <c r="I182" s="285" t="s">
        <v>1651</v>
      </c>
      <c r="J182" s="285"/>
      <c r="K182" s="333"/>
    </row>
    <row r="183" s="1" customFormat="1" ht="15" customHeight="1">
      <c r="B183" s="310"/>
      <c r="C183" s="285" t="s">
        <v>1691</v>
      </c>
      <c r="D183" s="285"/>
      <c r="E183" s="285"/>
      <c r="F183" s="308" t="s">
        <v>1616</v>
      </c>
      <c r="G183" s="285"/>
      <c r="H183" s="285" t="s">
        <v>1692</v>
      </c>
      <c r="I183" s="285" t="s">
        <v>1651</v>
      </c>
      <c r="J183" s="285"/>
      <c r="K183" s="333"/>
    </row>
    <row r="184" s="1" customFormat="1" ht="15" customHeight="1">
      <c r="B184" s="310"/>
      <c r="C184" s="285" t="s">
        <v>1680</v>
      </c>
      <c r="D184" s="285"/>
      <c r="E184" s="285"/>
      <c r="F184" s="308" t="s">
        <v>1616</v>
      </c>
      <c r="G184" s="285"/>
      <c r="H184" s="285" t="s">
        <v>1693</v>
      </c>
      <c r="I184" s="285" t="s">
        <v>1651</v>
      </c>
      <c r="J184" s="285"/>
      <c r="K184" s="333"/>
    </row>
    <row r="185" s="1" customFormat="1" ht="15" customHeight="1">
      <c r="B185" s="310"/>
      <c r="C185" s="285" t="s">
        <v>120</v>
      </c>
      <c r="D185" s="285"/>
      <c r="E185" s="285"/>
      <c r="F185" s="308" t="s">
        <v>1622</v>
      </c>
      <c r="G185" s="285"/>
      <c r="H185" s="285" t="s">
        <v>1694</v>
      </c>
      <c r="I185" s="285" t="s">
        <v>1618</v>
      </c>
      <c r="J185" s="285">
        <v>50</v>
      </c>
      <c r="K185" s="333"/>
    </row>
    <row r="186" s="1" customFormat="1" ht="15" customHeight="1">
      <c r="B186" s="310"/>
      <c r="C186" s="285" t="s">
        <v>1695</v>
      </c>
      <c r="D186" s="285"/>
      <c r="E186" s="285"/>
      <c r="F186" s="308" t="s">
        <v>1622</v>
      </c>
      <c r="G186" s="285"/>
      <c r="H186" s="285" t="s">
        <v>1696</v>
      </c>
      <c r="I186" s="285" t="s">
        <v>1697</v>
      </c>
      <c r="J186" s="285"/>
      <c r="K186" s="333"/>
    </row>
    <row r="187" s="1" customFormat="1" ht="15" customHeight="1">
      <c r="B187" s="310"/>
      <c r="C187" s="285" t="s">
        <v>1698</v>
      </c>
      <c r="D187" s="285"/>
      <c r="E187" s="285"/>
      <c r="F187" s="308" t="s">
        <v>1622</v>
      </c>
      <c r="G187" s="285"/>
      <c r="H187" s="285" t="s">
        <v>1699</v>
      </c>
      <c r="I187" s="285" t="s">
        <v>1697</v>
      </c>
      <c r="J187" s="285"/>
      <c r="K187" s="333"/>
    </row>
    <row r="188" s="1" customFormat="1" ht="15" customHeight="1">
      <c r="B188" s="310"/>
      <c r="C188" s="285" t="s">
        <v>1700</v>
      </c>
      <c r="D188" s="285"/>
      <c r="E188" s="285"/>
      <c r="F188" s="308" t="s">
        <v>1622</v>
      </c>
      <c r="G188" s="285"/>
      <c r="H188" s="285" t="s">
        <v>1701</v>
      </c>
      <c r="I188" s="285" t="s">
        <v>1697</v>
      </c>
      <c r="J188" s="285"/>
      <c r="K188" s="333"/>
    </row>
    <row r="189" s="1" customFormat="1" ht="15" customHeight="1">
      <c r="B189" s="310"/>
      <c r="C189" s="346" t="s">
        <v>1702</v>
      </c>
      <c r="D189" s="285"/>
      <c r="E189" s="285"/>
      <c r="F189" s="308" t="s">
        <v>1622</v>
      </c>
      <c r="G189" s="285"/>
      <c r="H189" s="285" t="s">
        <v>1703</v>
      </c>
      <c r="I189" s="285" t="s">
        <v>1704</v>
      </c>
      <c r="J189" s="347" t="s">
        <v>1705</v>
      </c>
      <c r="K189" s="333"/>
    </row>
    <row r="190" s="1" customFormat="1" ht="15" customHeight="1">
      <c r="B190" s="310"/>
      <c r="C190" s="346" t="s">
        <v>42</v>
      </c>
      <c r="D190" s="285"/>
      <c r="E190" s="285"/>
      <c r="F190" s="308" t="s">
        <v>1616</v>
      </c>
      <c r="G190" s="285"/>
      <c r="H190" s="282" t="s">
        <v>1706</v>
      </c>
      <c r="I190" s="285" t="s">
        <v>1707</v>
      </c>
      <c r="J190" s="285"/>
      <c r="K190" s="333"/>
    </row>
    <row r="191" s="1" customFormat="1" ht="15" customHeight="1">
      <c r="B191" s="310"/>
      <c r="C191" s="346" t="s">
        <v>1708</v>
      </c>
      <c r="D191" s="285"/>
      <c r="E191" s="285"/>
      <c r="F191" s="308" t="s">
        <v>1616</v>
      </c>
      <c r="G191" s="285"/>
      <c r="H191" s="285" t="s">
        <v>1709</v>
      </c>
      <c r="I191" s="285" t="s">
        <v>1651</v>
      </c>
      <c r="J191" s="285"/>
      <c r="K191" s="333"/>
    </row>
    <row r="192" s="1" customFormat="1" ht="15" customHeight="1">
      <c r="B192" s="310"/>
      <c r="C192" s="346" t="s">
        <v>1710</v>
      </c>
      <c r="D192" s="285"/>
      <c r="E192" s="285"/>
      <c r="F192" s="308" t="s">
        <v>1616</v>
      </c>
      <c r="G192" s="285"/>
      <c r="H192" s="285" t="s">
        <v>1711</v>
      </c>
      <c r="I192" s="285" t="s">
        <v>1651</v>
      </c>
      <c r="J192" s="285"/>
      <c r="K192" s="333"/>
    </row>
    <row r="193" s="1" customFormat="1" ht="15" customHeight="1">
      <c r="B193" s="310"/>
      <c r="C193" s="346" t="s">
        <v>1712</v>
      </c>
      <c r="D193" s="285"/>
      <c r="E193" s="285"/>
      <c r="F193" s="308" t="s">
        <v>1622</v>
      </c>
      <c r="G193" s="285"/>
      <c r="H193" s="285" t="s">
        <v>1713</v>
      </c>
      <c r="I193" s="285" t="s">
        <v>1651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1714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1715</v>
      </c>
      <c r="D200" s="349"/>
      <c r="E200" s="349"/>
      <c r="F200" s="349" t="s">
        <v>1716</v>
      </c>
      <c r="G200" s="350"/>
      <c r="H200" s="349" t="s">
        <v>1717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1707</v>
      </c>
      <c r="D202" s="285"/>
      <c r="E202" s="285"/>
      <c r="F202" s="308" t="s">
        <v>43</v>
      </c>
      <c r="G202" s="285"/>
      <c r="H202" s="285" t="s">
        <v>1718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44</v>
      </c>
      <c r="G203" s="285"/>
      <c r="H203" s="285" t="s">
        <v>1719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47</v>
      </c>
      <c r="G204" s="285"/>
      <c r="H204" s="285" t="s">
        <v>1720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45</v>
      </c>
      <c r="G205" s="285"/>
      <c r="H205" s="285" t="s">
        <v>1721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46</v>
      </c>
      <c r="G206" s="285"/>
      <c r="H206" s="285" t="s">
        <v>1722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1663</v>
      </c>
      <c r="D208" s="285"/>
      <c r="E208" s="285"/>
      <c r="F208" s="308" t="s">
        <v>79</v>
      </c>
      <c r="G208" s="285"/>
      <c r="H208" s="285" t="s">
        <v>1723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1560</v>
      </c>
      <c r="G209" s="285"/>
      <c r="H209" s="285" t="s">
        <v>1561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1558</v>
      </c>
      <c r="G210" s="285"/>
      <c r="H210" s="285" t="s">
        <v>1724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92</v>
      </c>
      <c r="G211" s="346"/>
      <c r="H211" s="337" t="s">
        <v>93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1562</v>
      </c>
      <c r="G212" s="346"/>
      <c r="H212" s="337" t="s">
        <v>1541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1687</v>
      </c>
      <c r="D214" s="285"/>
      <c r="E214" s="285"/>
      <c r="F214" s="308">
        <v>1</v>
      </c>
      <c r="G214" s="346"/>
      <c r="H214" s="337" t="s">
        <v>1725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1726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1727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1728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Matfiak Petr, Bc.</dc:creator>
  <cp:lastModifiedBy>Matfiak Petr, Bc.</cp:lastModifiedBy>
  <dcterms:created xsi:type="dcterms:W3CDTF">2023-10-26T10:02:02Z</dcterms:created>
  <dcterms:modified xsi:type="dcterms:W3CDTF">2023-10-26T10:02:16Z</dcterms:modified>
</cp:coreProperties>
</file>